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Administracja\Zamówienia Publiczne\1.EWA\1.POSTĘPOWANIA\2.Postępowania 2023\10.SRXV-270-19-EFK23 Leki małe\1.projekt SWZ\"/>
    </mc:Choice>
  </mc:AlternateContent>
  <xr:revisionPtr revIDLastSave="0" documentId="13_ncr:1_{516A30F4-DC96-43BF-955C-377C6BC2D8D5}" xr6:coauthVersionLast="47" xr6:coauthVersionMax="47" xr10:uidLastSave="{00000000-0000-0000-0000-000000000000}"/>
  <bookViews>
    <workbookView xWindow="-120" yWindow="-120" windowWidth="29040" windowHeight="15720" tabRatio="960" activeTab="34" xr2:uid="{00000000-000D-0000-FFFF-FFFF00000000}"/>
  </bookViews>
  <sheets>
    <sheet name="1" sheetId="87" r:id="rId1"/>
    <sheet name="33" sheetId="45" state="hidden" r:id="rId2"/>
    <sheet name="34" sheetId="41" state="hidden" r:id="rId3"/>
    <sheet name="35" sheetId="23" state="hidden" r:id="rId4"/>
    <sheet name="36" sheetId="29" state="hidden" r:id="rId5"/>
    <sheet name="37" sheetId="27" state="hidden" r:id="rId6"/>
    <sheet name="38" sheetId="14" state="hidden" r:id="rId7"/>
    <sheet name="40" sheetId="74" state="hidden" r:id="rId8"/>
    <sheet name="41" sheetId="73" state="hidden" r:id="rId9"/>
    <sheet name="43" sheetId="81" state="hidden" r:id="rId10"/>
    <sheet name="44" sheetId="50" state="hidden" r:id="rId11"/>
    <sheet name="45" sheetId="51" state="hidden" r:id="rId12"/>
    <sheet name="46" sheetId="32" state="hidden" r:id="rId13"/>
    <sheet name="48" sheetId="34" state="hidden" r:id="rId14"/>
    <sheet name="50" sheetId="36" state="hidden" r:id="rId15"/>
    <sheet name="51" sheetId="35" state="hidden" r:id="rId16"/>
    <sheet name="2" sheetId="37" r:id="rId17"/>
    <sheet name="53" sheetId="10" state="hidden" r:id="rId18"/>
    <sheet name="54" sheetId="46" state="hidden" r:id="rId19"/>
    <sheet name="55" sheetId="47" state="hidden" r:id="rId20"/>
    <sheet name="3" sheetId="88" r:id="rId21"/>
    <sheet name="57" sheetId="54" state="hidden" r:id="rId22"/>
    <sheet name="58" sheetId="15" state="hidden" r:id="rId23"/>
    <sheet name="4" sheetId="55" r:id="rId24"/>
    <sheet name="5" sheetId="56" r:id="rId25"/>
    <sheet name="62" sheetId="69" state="hidden" r:id="rId26"/>
    <sheet name="65" sheetId="59" state="hidden" r:id="rId27"/>
    <sheet name="6" sheetId="60" r:id="rId28"/>
    <sheet name="7" sheetId="61" r:id="rId29"/>
    <sheet name="68" sheetId="63" state="hidden" r:id="rId30"/>
    <sheet name="69" sheetId="79" state="hidden" r:id="rId31"/>
    <sheet name="71" sheetId="67" state="hidden" r:id="rId32"/>
    <sheet name="73" sheetId="65" state="hidden" r:id="rId33"/>
    <sheet name="8ID" sheetId="66" r:id="rId34"/>
    <sheet name="9M" sheetId="48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81" l="1"/>
  <c r="Q13" i="81" s="1"/>
  <c r="N13" i="81"/>
  <c r="H13" i="81"/>
  <c r="I13" i="81" s="1"/>
  <c r="F13" i="81"/>
  <c r="P4" i="74" l="1"/>
  <c r="Q4" i="74" s="1"/>
  <c r="Q5" i="74" s="1"/>
  <c r="N4" i="74"/>
  <c r="N5" i="74" s="1"/>
  <c r="H4" i="74"/>
  <c r="I4" i="74" s="1"/>
  <c r="I5" i="74" s="1"/>
  <c r="F4" i="74"/>
  <c r="F5" i="74" s="1"/>
  <c r="P8" i="81"/>
  <c r="Q8" i="81" s="1"/>
  <c r="N8" i="81"/>
  <c r="H8" i="81"/>
  <c r="I8" i="81" s="1"/>
  <c r="F8" i="81"/>
  <c r="P6" i="81"/>
  <c r="Q6" i="81" s="1"/>
  <c r="N6" i="81"/>
  <c r="H6" i="81"/>
  <c r="I6" i="81" s="1"/>
  <c r="F6" i="81"/>
  <c r="P11" i="81" l="1"/>
  <c r="Q11" i="81" s="1"/>
  <c r="N11" i="81"/>
  <c r="H11" i="81"/>
  <c r="I11" i="81" s="1"/>
  <c r="F11" i="81"/>
  <c r="P10" i="81"/>
  <c r="Q10" i="81" s="1"/>
  <c r="N10" i="81"/>
  <c r="H10" i="81"/>
  <c r="I10" i="81" s="1"/>
  <c r="F10" i="81"/>
  <c r="P5" i="81" l="1"/>
  <c r="Q5" i="81" s="1"/>
  <c r="N5" i="81"/>
  <c r="H5" i="81"/>
  <c r="I5" i="81" s="1"/>
  <c r="F5" i="81"/>
  <c r="P12" i="81"/>
  <c r="Q12" i="81" s="1"/>
  <c r="N12" i="81"/>
  <c r="H12" i="81"/>
  <c r="I12" i="81" s="1"/>
  <c r="F12" i="81"/>
  <c r="P9" i="81"/>
  <c r="Q9" i="81" s="1"/>
  <c r="N9" i="81"/>
  <c r="H9" i="81"/>
  <c r="I9" i="81" s="1"/>
  <c r="F9" i="81"/>
  <c r="P7" i="81"/>
  <c r="Q7" i="81" s="1"/>
  <c r="N7" i="81"/>
  <c r="H7" i="81"/>
  <c r="I7" i="81" s="1"/>
  <c r="F7" i="81"/>
  <c r="P4" i="81"/>
  <c r="Q4" i="81" s="1"/>
  <c r="N4" i="81"/>
  <c r="H4" i="81"/>
  <c r="I4" i="81" s="1"/>
  <c r="F4" i="81"/>
  <c r="F14" i="81" l="1"/>
  <c r="N14" i="81"/>
  <c r="Q14" i="81"/>
  <c r="I14" i="81"/>
  <c r="H4" i="73" l="1"/>
  <c r="P4" i="79" l="1"/>
  <c r="Q4" i="79" s="1"/>
  <c r="Q5" i="79" s="1"/>
  <c r="N4" i="79"/>
  <c r="N5" i="79" s="1"/>
  <c r="H4" i="79"/>
  <c r="I4" i="79" s="1"/>
  <c r="I5" i="79" s="1"/>
  <c r="F4" i="79"/>
  <c r="F5" i="79" s="1"/>
  <c r="P6" i="23" l="1"/>
  <c r="Q6" i="23" s="1"/>
  <c r="N6" i="23"/>
  <c r="H6" i="23"/>
  <c r="I6" i="23" s="1"/>
  <c r="F6" i="23"/>
  <c r="F4" i="23" l="1"/>
  <c r="F5" i="23"/>
  <c r="F7" i="23"/>
  <c r="H4" i="23"/>
  <c r="I4" i="23" s="1"/>
  <c r="H5" i="23"/>
  <c r="I5" i="23" s="1"/>
  <c r="H7" i="23"/>
  <c r="I7" i="23" s="1"/>
  <c r="P4" i="23"/>
  <c r="Q4" i="23" s="1"/>
  <c r="P5" i="23"/>
  <c r="Q5" i="23" s="1"/>
  <c r="N4" i="23"/>
  <c r="N5" i="23"/>
  <c r="P6" i="73" l="1"/>
  <c r="Q6" i="73" s="1"/>
  <c r="N6" i="73"/>
  <c r="H6" i="73"/>
  <c r="I6" i="73" s="1"/>
  <c r="F6" i="73"/>
  <c r="P5" i="73"/>
  <c r="Q5" i="73" s="1"/>
  <c r="N5" i="73"/>
  <c r="H5" i="73"/>
  <c r="I5" i="73" s="1"/>
  <c r="F5" i="73"/>
  <c r="P4" i="73"/>
  <c r="Q4" i="73" s="1"/>
  <c r="N4" i="73"/>
  <c r="I4" i="73"/>
  <c r="I7" i="73" s="1"/>
  <c r="F4" i="73"/>
  <c r="N7" i="73" l="1"/>
  <c r="Q7" i="73"/>
  <c r="F7" i="73"/>
  <c r="P4" i="36"/>
  <c r="Q4" i="36" s="1"/>
  <c r="N4" i="36"/>
  <c r="H4" i="36"/>
  <c r="I4" i="36" s="1"/>
  <c r="F4" i="36"/>
  <c r="H5" i="15" l="1"/>
  <c r="I5" i="15" s="1"/>
  <c r="F5" i="15"/>
  <c r="P5" i="15"/>
  <c r="Q5" i="15" s="1"/>
  <c r="N5" i="15"/>
  <c r="H4" i="15"/>
  <c r="I4" i="15" s="1"/>
  <c r="F4" i="15"/>
  <c r="P4" i="15"/>
  <c r="Q4" i="15" s="1"/>
  <c r="N4" i="15"/>
  <c r="P5" i="10" l="1"/>
  <c r="Q5" i="10" s="1"/>
  <c r="N5" i="10"/>
  <c r="H5" i="10"/>
  <c r="I5" i="10" s="1"/>
  <c r="F5" i="10"/>
  <c r="P4" i="10"/>
  <c r="Q4" i="10" s="1"/>
  <c r="N4" i="10"/>
  <c r="H4" i="10"/>
  <c r="I4" i="10" s="1"/>
  <c r="F4" i="10"/>
  <c r="F6" i="10" s="1"/>
  <c r="Q6" i="10" l="1"/>
  <c r="N6" i="10"/>
  <c r="I6" i="10"/>
  <c r="P4" i="32" l="1"/>
  <c r="Q4" i="32" s="1"/>
  <c r="Q5" i="32" s="1"/>
  <c r="N4" i="32"/>
  <c r="N5" i="32" s="1"/>
  <c r="H4" i="32"/>
  <c r="I4" i="32" s="1"/>
  <c r="I5" i="32" s="1"/>
  <c r="F4" i="32"/>
  <c r="F5" i="32" l="1"/>
  <c r="P5" i="47" l="1"/>
  <c r="Q5" i="47" s="1"/>
  <c r="N5" i="47"/>
  <c r="H5" i="47"/>
  <c r="I5" i="47" s="1"/>
  <c r="F5" i="47"/>
  <c r="H5" i="27" l="1"/>
  <c r="I5" i="27" s="1"/>
  <c r="F5" i="27"/>
  <c r="P5" i="27"/>
  <c r="Q5" i="27" s="1"/>
  <c r="N5" i="27"/>
  <c r="P4" i="63" l="1"/>
  <c r="Q4" i="63" s="1"/>
  <c r="P5" i="63"/>
  <c r="Q5" i="63" s="1"/>
  <c r="N4" i="63"/>
  <c r="N5" i="63"/>
  <c r="H4" i="63"/>
  <c r="I4" i="63" s="1"/>
  <c r="H5" i="63"/>
  <c r="I5" i="63" s="1"/>
  <c r="F4" i="63"/>
  <c r="F5" i="63"/>
  <c r="P4" i="69"/>
  <c r="Q4" i="69" s="1"/>
  <c r="Q5" i="69" s="1"/>
  <c r="N4" i="69"/>
  <c r="N5" i="69" s="1"/>
  <c r="H4" i="69"/>
  <c r="I4" i="69" s="1"/>
  <c r="I5" i="69" s="1"/>
  <c r="F4" i="69"/>
  <c r="F5" i="69" s="1"/>
  <c r="Q4" i="67"/>
  <c r="N4" i="67"/>
  <c r="I4" i="67"/>
  <c r="F4" i="67"/>
  <c r="P4" i="65"/>
  <c r="Q4" i="65" s="1"/>
  <c r="Q5" i="65" s="1"/>
  <c r="N4" i="65"/>
  <c r="N5" i="65" s="1"/>
  <c r="H4" i="65"/>
  <c r="I4" i="65" s="1"/>
  <c r="I5" i="65" s="1"/>
  <c r="F4" i="65"/>
  <c r="F5" i="65" s="1"/>
  <c r="P4" i="59"/>
  <c r="Q4" i="59" s="1"/>
  <c r="Q5" i="59" s="1"/>
  <c r="N4" i="59"/>
  <c r="N5" i="59" s="1"/>
  <c r="H4" i="59"/>
  <c r="I4" i="59" s="1"/>
  <c r="I5" i="59" s="1"/>
  <c r="F4" i="59"/>
  <c r="F5" i="59" s="1"/>
  <c r="N6" i="63" l="1"/>
  <c r="Q6" i="63"/>
  <c r="I6" i="63"/>
  <c r="F6" i="63"/>
  <c r="H6" i="15"/>
  <c r="I6" i="15" s="1"/>
  <c r="H7" i="15"/>
  <c r="I7" i="15" s="1"/>
  <c r="P6" i="15"/>
  <c r="Q6" i="15" s="1"/>
  <c r="P7" i="15"/>
  <c r="Q7" i="15" s="1"/>
  <c r="N6" i="15"/>
  <c r="N7" i="15"/>
  <c r="F6" i="15"/>
  <c r="F7" i="15"/>
  <c r="P5" i="54"/>
  <c r="Q5" i="54" s="1"/>
  <c r="N5" i="54"/>
  <c r="H5" i="54"/>
  <c r="I5" i="54" s="1"/>
  <c r="F5" i="54"/>
  <c r="P4" i="54"/>
  <c r="Q4" i="54" s="1"/>
  <c r="N4" i="54"/>
  <c r="N6" i="54" s="1"/>
  <c r="H4" i="54"/>
  <c r="I4" i="54" s="1"/>
  <c r="F4" i="54"/>
  <c r="F5" i="34"/>
  <c r="H4" i="34"/>
  <c r="I4" i="34" s="1"/>
  <c r="H5" i="34"/>
  <c r="I5" i="34" s="1"/>
  <c r="F4" i="34"/>
  <c r="P4" i="34"/>
  <c r="Q4" i="34" s="1"/>
  <c r="P5" i="34"/>
  <c r="Q5" i="34" s="1"/>
  <c r="N4" i="34"/>
  <c r="N5" i="34"/>
  <c r="P4" i="51"/>
  <c r="Q4" i="51" s="1"/>
  <c r="Q5" i="51" s="1"/>
  <c r="N4" i="51"/>
  <c r="N5" i="51" s="1"/>
  <c r="H4" i="51"/>
  <c r="I4" i="51" s="1"/>
  <c r="I5" i="51" s="1"/>
  <c r="F4" i="51"/>
  <c r="F5" i="51" s="1"/>
  <c r="P4" i="50"/>
  <c r="Q4" i="50" s="1"/>
  <c r="Q5" i="50" s="1"/>
  <c r="N4" i="50"/>
  <c r="N5" i="50" s="1"/>
  <c r="H4" i="50"/>
  <c r="I4" i="50" s="1"/>
  <c r="I5" i="50" s="1"/>
  <c r="F4" i="50"/>
  <c r="F5" i="50" s="1"/>
  <c r="P4" i="47"/>
  <c r="Q4" i="47" s="1"/>
  <c r="Q6" i="47" s="1"/>
  <c r="N4" i="47"/>
  <c r="N6" i="47" s="1"/>
  <c r="H4" i="47"/>
  <c r="I4" i="47" s="1"/>
  <c r="I6" i="47" s="1"/>
  <c r="F4" i="47"/>
  <c r="F6" i="47" s="1"/>
  <c r="P4" i="46"/>
  <c r="Q4" i="46" s="1"/>
  <c r="Q5" i="46" s="1"/>
  <c r="N4" i="46"/>
  <c r="N5" i="46" s="1"/>
  <c r="H4" i="46"/>
  <c r="I4" i="46" s="1"/>
  <c r="I5" i="46" s="1"/>
  <c r="F4" i="46"/>
  <c r="F5" i="46" s="1"/>
  <c r="F5" i="45"/>
  <c r="H5" i="45"/>
  <c r="I5" i="45" s="1"/>
  <c r="N5" i="45"/>
  <c r="P5" i="45"/>
  <c r="Q5" i="45" s="1"/>
  <c r="P4" i="45"/>
  <c r="Q4" i="45" s="1"/>
  <c r="N4" i="45"/>
  <c r="H4" i="45"/>
  <c r="I4" i="45" s="1"/>
  <c r="F4" i="45"/>
  <c r="F6" i="54" l="1"/>
  <c r="F6" i="45"/>
  <c r="Q6" i="54"/>
  <c r="I6" i="54"/>
  <c r="N6" i="45"/>
  <c r="Q6" i="45"/>
  <c r="I6" i="45"/>
  <c r="P4" i="41"/>
  <c r="Q4" i="41" s="1"/>
  <c r="Q5" i="41" s="1"/>
  <c r="N4" i="41"/>
  <c r="N5" i="41" s="1"/>
  <c r="H4" i="41"/>
  <c r="I4" i="41" s="1"/>
  <c r="I5" i="41" s="1"/>
  <c r="F4" i="41"/>
  <c r="F5" i="41" s="1"/>
  <c r="Q5" i="36"/>
  <c r="N5" i="36"/>
  <c r="I5" i="36"/>
  <c r="F5" i="36"/>
  <c r="P4" i="35"/>
  <c r="Q4" i="35" s="1"/>
  <c r="Q5" i="35" s="1"/>
  <c r="N4" i="35"/>
  <c r="N5" i="35" s="1"/>
  <c r="H4" i="35"/>
  <c r="I4" i="35" s="1"/>
  <c r="I5" i="35" s="1"/>
  <c r="F4" i="35"/>
  <c r="F5" i="35" s="1"/>
  <c r="Q6" i="34"/>
  <c r="N6" i="34"/>
  <c r="I6" i="34"/>
  <c r="F6" i="34"/>
  <c r="P4" i="29" l="1"/>
  <c r="Q4" i="29" s="1"/>
  <c r="Q5" i="29" s="1"/>
  <c r="N4" i="29"/>
  <c r="N5" i="29" s="1"/>
  <c r="H4" i="29"/>
  <c r="I4" i="29" s="1"/>
  <c r="F4" i="29"/>
  <c r="F5" i="29" s="1"/>
  <c r="P6" i="27"/>
  <c r="Q6" i="27" s="1"/>
  <c r="N6" i="27"/>
  <c r="H6" i="27"/>
  <c r="I6" i="27" s="1"/>
  <c r="F6" i="27"/>
  <c r="P4" i="27"/>
  <c r="Q4" i="27" s="1"/>
  <c r="N4" i="27"/>
  <c r="N7" i="27" s="1"/>
  <c r="H4" i="27"/>
  <c r="I4" i="27" s="1"/>
  <c r="F4" i="27"/>
  <c r="N7" i="23"/>
  <c r="P7" i="23"/>
  <c r="Q7" i="23" s="1"/>
  <c r="F8" i="23"/>
  <c r="F9" i="23" s="1"/>
  <c r="H8" i="23"/>
  <c r="I8" i="23" s="1"/>
  <c r="I9" i="23" s="1"/>
  <c r="N8" i="23"/>
  <c r="P8" i="23"/>
  <c r="Q8" i="23" s="1"/>
  <c r="Q9" i="23" l="1"/>
  <c r="N9" i="23"/>
  <c r="I5" i="29"/>
  <c r="F7" i="27"/>
  <c r="I7" i="27"/>
  <c r="Q7" i="27"/>
  <c r="Q8" i="15" l="1"/>
  <c r="N8" i="15"/>
  <c r="I8" i="15"/>
  <c r="F8" i="15"/>
  <c r="P4" i="14" l="1"/>
  <c r="Q4" i="14" s="1"/>
  <c r="Q5" i="14" s="1"/>
  <c r="N4" i="14"/>
  <c r="N5" i="14" s="1"/>
  <c r="H4" i="14"/>
  <c r="I4" i="14" s="1"/>
  <c r="I5" i="14" s="1"/>
  <c r="F4" i="14"/>
  <c r="F5" i="14" s="1"/>
</calcChain>
</file>

<file path=xl/sharedStrings.xml><?xml version="1.0" encoding="utf-8"?>
<sst xmlns="http://schemas.openxmlformats.org/spreadsheetml/2006/main" count="1062" uniqueCount="229">
  <si>
    <t>Lp.</t>
  </si>
  <si>
    <t>Jedn.</t>
  </si>
  <si>
    <t>Ilość</t>
  </si>
  <si>
    <t>Cena jedn. netto PLN</t>
  </si>
  <si>
    <t>Wartość całkowita netto pln</t>
  </si>
  <si>
    <t>VAT</t>
  </si>
  <si>
    <t>Cena jedn. brutto PLN</t>
  </si>
  <si>
    <t>Wartość całkowita brutto pln</t>
  </si>
  <si>
    <t>Poniesione koszty na przedmiot zamówienia w ostatnich 18 miesiącach poprzedzających termin złozenia wniosku (wypełnia się tylko gdy dotyczy)</t>
  </si>
  <si>
    <t>Przedmiot zamówienia</t>
  </si>
  <si>
    <t>Jedn</t>
  </si>
  <si>
    <t>Cena jedn. netto pln</t>
  </si>
  <si>
    <t>Podsumowanie</t>
  </si>
  <si>
    <t>szt.</t>
  </si>
  <si>
    <t>op.</t>
  </si>
  <si>
    <t xml:space="preserve">Xifaxan 100mg/5ml </t>
  </si>
  <si>
    <t xml:space="preserve"> Nazwa leku, dawka, postać, ilość dawek w opakowaniu
</t>
  </si>
  <si>
    <t>Exacyl inj.iv.(roztwór)500 mg/5 ml, Opakowane zawiera 5 amp.</t>
  </si>
  <si>
    <t xml:space="preserve">Dobutamin 250 mg proszek do sporządzania roztworu do infuzji opakowanie stanowi 1 fiolkę proszku </t>
  </si>
  <si>
    <t>Cefazolin 1000 mg proszek do sporządzania roztworu do wstrzykiwań i infuzji opakowanie zawiera 1 fiolkę</t>
  </si>
  <si>
    <t>Solcoseryl maść 2% 20 g</t>
  </si>
  <si>
    <t>Solcoseryl 42,5mg/ml roztwór do wstrzykiwań 25 amp.po 2 ml</t>
  </si>
  <si>
    <t>Eucreas 50mg/850 mg 60 tabl. powl.</t>
  </si>
  <si>
    <t>Galvus 50 mg 28 tabl.</t>
  </si>
  <si>
    <t>Estazolam 2 mg 20 tabl.</t>
  </si>
  <si>
    <t>Biotrakson 1000 mg proszek do sporządzania roztworu do wstrzykiwań  i infuzji op. 1 fiolka</t>
  </si>
  <si>
    <t>Biotrakson 2000 mg proszek do sporządzania roztworu do wstrzykiwań  i infuzji op. 1 fiolka</t>
  </si>
  <si>
    <t>Neomycinum aerozol na skórę 11,72 mg/ml pojemnik 32 g</t>
  </si>
  <si>
    <t>Piperacillin/Tazobactam 4 g + 0,5 g, proszek do sporządzania roztworu do infuzji 10 fiolek</t>
  </si>
  <si>
    <t>Vancomycin 1000 mg, proszek do sporządzania koncentratu roztworu do infuzji 1 fiolka</t>
  </si>
  <si>
    <t>Imipenem/Cilastatin 500 mg/500 mg proszek do sporządzania roztworu do infuzji 10 fiolek</t>
  </si>
  <si>
    <t>Desflurane 1mg/ml/but.240ml , płyn do inhalacji parowej, nieodpłatne użyczenie minimum 3 parownikw na czas trwania umowy</t>
  </si>
  <si>
    <t>Pakiet nr 34</t>
  </si>
  <si>
    <t>Omeprazol 40 mg proszek do sporządzania roztworu do infuzji opakowanie zawiera 1 fiolkę</t>
  </si>
  <si>
    <t>Pakiet nr 33</t>
  </si>
  <si>
    <t>Pakiet nr 35</t>
  </si>
  <si>
    <t>Metronidazol 0,5% poj. 100 ml</t>
  </si>
  <si>
    <t>Glux 30 wodny roztwór glukozy 3 mg/ml 100 amp po 0,7 ml</t>
  </si>
  <si>
    <t>Uwaga: Nie zamieniać pozycji pakietu.</t>
  </si>
  <si>
    <t>Wartość całkowita brutto PLN</t>
  </si>
  <si>
    <t>Wartość całkowita netto PLN</t>
  </si>
  <si>
    <t>Cefuroksym 1500 mg proszek do sporządzania roztworu do wstrzykiwań 1 fiolka</t>
  </si>
  <si>
    <t xml:space="preserve">Cefuroksym 500 mg 10 tabl. powlekanych </t>
  </si>
  <si>
    <t>Pakiet nr 48</t>
  </si>
  <si>
    <t xml:space="preserve">Mova Nitrat Pipette 10 mg/ml krople do oczu, roztwór 50 pipetek 0,5 ml                                                              </t>
  </si>
  <si>
    <t>Hepatect CP 50 j.m./ml roztwór do infuzji 1 fiolka 2 ml</t>
  </si>
  <si>
    <t>Pentaglobin 50 mg/ml 1 amp. 10 ml</t>
  </si>
  <si>
    <t>Curosurf 80 mg, co odpowiada około 74 mg całej zawartości fosfolipidów i 0,9 mg niskocząsteczkowych hydrofobowych protein zawiesina do stosowania dotchawiczego i dooskrzelowego Opakowanie zawiera 2 fiol. 1,5 ml</t>
  </si>
  <si>
    <t>Pakiet nr 37</t>
  </si>
  <si>
    <t>Fragmin 5000 j. m. 0,2 ml  10 ampułkostrzykawek</t>
  </si>
  <si>
    <t>Peyona roztw.do inf. i roztwór doustny (20mg/ml) 10 amp po 1 ml</t>
  </si>
  <si>
    <t>Pakiet nr 50</t>
  </si>
  <si>
    <t>Kiovig 100mg/ml roztwór do infuzji fiolka 10 ml</t>
  </si>
  <si>
    <t>TISSEL Lyo1 x 2 ml (1ml + 1ml) proszek i rozpuszczalnik do sporządzania kleju do tkanek</t>
  </si>
  <si>
    <t>Pakiet nr 51</t>
  </si>
  <si>
    <t>Propofol 1% MCT/LCT 10 mg/ml emulsja do wstrzykiwań/infuzji 5 amp po 20 ml</t>
  </si>
  <si>
    <t>Ondansetron roztwór do wstrzykiwań 4 mg/ 2 ml 5 amp.</t>
  </si>
  <si>
    <t>8%</t>
  </si>
  <si>
    <t>Pakiet nr 54</t>
  </si>
  <si>
    <t>Pakiet nr 55</t>
  </si>
  <si>
    <t>Pakiet nr 57</t>
  </si>
  <si>
    <t>Garamycin 2mg/cm2 gąbka Rozmiar: 10x10x0,5 cm Opakowanie zawiera 5 sztuk</t>
  </si>
  <si>
    <t>Wosk  kostny Bonewax 2,5g. Opakowanie zawiera 12 saszetek</t>
  </si>
  <si>
    <t>Duragen matryca kolagenowa Rozmiar: 2,5x2,5cm</t>
  </si>
  <si>
    <t>Pakiet nr 62</t>
  </si>
  <si>
    <t>Pakiet nr 65</t>
  </si>
  <si>
    <t>Anticholicum 2mg/5ml Opakowanie zawiera 5 ampułek</t>
  </si>
  <si>
    <t>Phenylephrine 2,5% krople oczne Opakowanie zawiera 20 minimsów po 0,5 ml</t>
  </si>
  <si>
    <t>Gardenal 40 mg Opakowanie zawiera 1 fiolkę</t>
  </si>
  <si>
    <t>Fluconazole 2mg/ml butelka 100 ml roztwór do infuzji</t>
  </si>
  <si>
    <t>Pakiet nr 68</t>
  </si>
  <si>
    <t>Pakiet nr 58</t>
  </si>
  <si>
    <t>zest.</t>
  </si>
  <si>
    <t>Citra Lock S 46,7%  Opakowanie  typu TWIN PACK zawierające zestaw dwóch ampułko-strzykawek 2,5 ml, podziałka na ampułko-strzykawce z dokładnością do 0,1 ml</t>
  </si>
  <si>
    <t>Nie zamieniać pozycji niniejszego pakietu.</t>
  </si>
  <si>
    <t>Pakiet nr 46</t>
  </si>
  <si>
    <t>Pakiet nr 41</t>
  </si>
  <si>
    <t>Pakiet nr 43</t>
  </si>
  <si>
    <t>Pakiet nr 44</t>
  </si>
  <si>
    <t>Pakiet nr 45</t>
  </si>
  <si>
    <t>Pakiet nr 40</t>
  </si>
  <si>
    <t>Pakiet nr 53</t>
  </si>
  <si>
    <t>Uwaga: Zamawiający wymaga, aby zaoferowana pozycje nr 2 i 3  pakietu posiadały również rejestrację podania doustnego</t>
  </si>
  <si>
    <t>Vancomycin 500 mg, proszek do sporządzania koncentratu roztworu do infuzji 1 fiolka</t>
  </si>
  <si>
    <t xml:space="preserve">Mova Nitrat Pipette 10 mg/ml krople do oczu, roztwór Opakowanie: 50 pipetek 0,5 ml                                                              </t>
  </si>
  <si>
    <t>Cewnik LISA do podawania surfaktantu Rozmiar:średnica 1,7mm długość 130mm</t>
  </si>
  <si>
    <r>
      <t xml:space="preserve">Desflurane 1mg/ml, płyn do inhalacji parowej, butelka 240 ml </t>
    </r>
    <r>
      <rPr>
        <b/>
        <u/>
        <sz val="10"/>
        <color rgb="FF000000"/>
        <rFont val="Arial"/>
        <family val="2"/>
        <charset val="238"/>
      </rPr>
      <t>Zamawiający wymaga nieodpłatngo użyczenia minimum 3 parownikw na czas trwania umowy</t>
    </r>
  </si>
  <si>
    <t>Imipenem/Cilastatin 500 mg/500 mg proszek do sporządzania roztworu do infuzji Opakowanie:10 fiolek</t>
  </si>
  <si>
    <t>Ceftriaxonum 2000 mg proszek do sporządzania roztworu do wstrzykiwań  i infuzji Opakowanie stanowi 1 fiolka</t>
  </si>
  <si>
    <t>Ceftriaxonum 1000 mg proszek do sporządzania roztworu do wstrzykiwań  i infuzji Opakowanie stanowi 1 fiolka</t>
  </si>
  <si>
    <t>Rifaximinum 100mg/5ml granulat do sporządzania roztw.doustnego butelka 60 ml</t>
  </si>
  <si>
    <t>Clarithromycinum 500 mg 14 tabletek powlekanych</t>
  </si>
  <si>
    <t>Solcoseryl 2,07 mg/g maść tubka 20 g</t>
  </si>
  <si>
    <t>Solcoseryl 42,5 mg/ml roztwór do wstrzykiwań 25 amp.po 2 ml</t>
  </si>
  <si>
    <t>Doxycyclinum 100 mg 10 kapsułek twardych</t>
  </si>
  <si>
    <t>Doxycyclinum 100mg/5ml roztwór do infuzji Opakowanie: 10 fiolek 5 ml</t>
  </si>
  <si>
    <t>Eucreas 50mg/850 mg 60 tabletek powlekanych</t>
  </si>
  <si>
    <t>Galvus 50 mg 28 tabletek</t>
  </si>
  <si>
    <t>Midazolam 5 mg/ml roztwór do wstrzykiwań Opakowanie: 10 ampułek po 1 ml</t>
  </si>
  <si>
    <t>Midazolam 5 mg/ml roztwór do wstrzykiwań Opakowanie: 5 ampułek po 10 ml</t>
  </si>
  <si>
    <t>Ampicillin 1000 mg proszek do sporządzania roztworu do wstrzykiwań  i infuzji Opakowanie: 1 fiolka</t>
  </si>
  <si>
    <t>Penicillinum Crystallisatum 5000000 j.m.proszek do sporządzania roztworu do wstrzykiwań Opakowanie: 1 fiolka</t>
  </si>
  <si>
    <t>Penicillinum Crystallisatum 3000000 j.m.proszek do sporządzania roztworu do wstrzykiwań Opakowanie: 1 fiolka</t>
  </si>
  <si>
    <t xml:space="preserve">Ampicillinum+Sulbactamum 1000 mg+500 mg proszek do sporządzania roztworu do wstrzykiwań i infuzji 1 fiolka proszku </t>
  </si>
  <si>
    <t xml:space="preserve">Ampicillinum+Sulbactamum 2000 mg+1000 mg proszek do sporządzania roztworu do wstrzykiwań i infuzji 1 fiolka proszku </t>
  </si>
  <si>
    <t>Colistin 1 mln j.m. liofilizat do sporządzania roztworu do wstrzykiwań, infuzji, inhalacji Opakowanie: 20 fiolek</t>
  </si>
  <si>
    <t>Davercin 250 mg 16 tabletek powlekanych</t>
  </si>
  <si>
    <t>Lorazepamum 1 mg 25 tabletek drażowanych</t>
  </si>
  <si>
    <t>Lorazepamum 2,5 mg 25 tabletek drażowanych</t>
  </si>
  <si>
    <t>Diazepam 5 mg/ml roztwór do wstrzykiwań Opakowanie: 50 amp. 2 ml</t>
  </si>
  <si>
    <t>Diazepam 5 mg 20 tabletek</t>
  </si>
  <si>
    <t>Calcii folinas pentahydricus 10mg/ml roztwór do wstrzykiwań Opakowanie: 1 fiolka 10 ml</t>
  </si>
  <si>
    <t>Acidum tranexamicum 100mg/ml roztwór do wstrzykiwań Opakowanie: 5 amp. 5 ml</t>
  </si>
  <si>
    <t>Isoptin 5mg/2ml roztwór do wstrzykiwań Opakowanie zawiera 5 ampułek 2 ml</t>
  </si>
  <si>
    <t>L-Tyroxin inj. 0,5mg + rozpuszczalnik 5 ml  Opakowanie zawiera 1 ampułkę</t>
  </si>
  <si>
    <t>Nalador 500 µg Opakowanie zawiera 3 amp po 2 ml</t>
  </si>
  <si>
    <t>Gardenal 40 mg Opakowanie zawiera 1 fiolkę z proszkiem 40 mg oraz ampułkę z rozpuszczalnikiem 2 ml</t>
  </si>
  <si>
    <t>Garamycin 2mg/cm² (130 mg)  gąbka Rozmiar: 10x10x0,5 cm</t>
  </si>
  <si>
    <r>
      <t xml:space="preserve">Clindamycini phosphas 150 mg/ml roztwór do wstrzykiwań / koncentrat do sporządzania roztworu do infuzji Opakowanie: 5 ampułek po </t>
    </r>
    <r>
      <rPr>
        <b/>
        <u/>
        <sz val="10"/>
        <color rgb="FF000000"/>
        <rFont val="Arial"/>
        <family val="2"/>
        <charset val="238"/>
      </rPr>
      <t>4 ml</t>
    </r>
  </si>
  <si>
    <t>Tachosil matryca z klejem do tkanek (fibrynogen ludzki/trombina ludzka) Rozmiar: 4,8x4,8cm Opakowanie: 2 sztuki.</t>
  </si>
  <si>
    <t>Benzyna apteczna Butelka 1 L</t>
  </si>
  <si>
    <t>Formaldehyd Butelka 1 L</t>
  </si>
  <si>
    <t>Somatostatinum 3 mg proszek i rozpuszczalnik do sporządzania roztworu do wstrzykiwań Opakowanie:  fiol. proszku + rozp. 1 ml</t>
  </si>
  <si>
    <t>Somatostatinum 3 mg</t>
  </si>
  <si>
    <t>Rifampicinum 300 mg 100 kapsułek twardych</t>
  </si>
  <si>
    <t xml:space="preserve">Ferri isomaltosidum 100 mg Fe3+/ml roztwór do wstrzykiwań lub infuzji Opakowanie:5 ampułek po 1 ml </t>
  </si>
  <si>
    <t xml:space="preserve">Ferri isomaltosidum 100 mg Fe3+/ml roztwór do wstrzykiwań lub infuzji Opakowanie:5 ampułek po 5 ml </t>
  </si>
  <si>
    <t>Monover 100 mg 5 ampułek</t>
  </si>
  <si>
    <t>Monover 500 mg 5 ampułek</t>
  </si>
  <si>
    <t xml:space="preserve">Oxycort (5 mg + 1,67 mg)/ml aerozol na skórę                           Pojemnik 32,25 g </t>
  </si>
  <si>
    <t>Cloxacillinum 500 mg 16  tabletek powlekanych</t>
  </si>
  <si>
    <t>Cloxacillinum 1000 mg proszek do przygotowania roztworu do infuzji i wstrzykiwań 1 fiolka</t>
  </si>
  <si>
    <t>Biotaksym 1000 mg proszek do sporządzania roztworu do wstrzykiwań  i infuzji op. 1 fiolka</t>
  </si>
  <si>
    <t>Biotaksym 2000 mg proszek do sporządzania roztworu do wstrzykiwań  i infuzji op. 1 fiolka</t>
  </si>
  <si>
    <t>Cefotaximum 1000 mg proszek do sporządzania roztworu do wstrzykiwań  i infuzji Opakowanie stanowi 1 fiolka</t>
  </si>
  <si>
    <t>Cefotaximum 2000 mg proszek do sporządzania roztworu do wstrzykiwań  i infuzji Opakowanie stanowi 1 fiolka</t>
  </si>
  <si>
    <t>Clonazepam 1mg/ml  roztwór do wstrzykiwań Opakowanie: 10 amp po 2 ml</t>
  </si>
  <si>
    <t>Clonazepam 0,5 mg 30 tabletek</t>
  </si>
  <si>
    <t>Ampicillin 500 mg proszek do sporządzania roztworu do wstrzykiwań  i infuzji Opakowanie: 1 fiolka</t>
  </si>
  <si>
    <t>Prostin VR 500 mcg/ml roztwór do wstrzykiwań Opakowanie: 5 amp. 1 ml</t>
  </si>
  <si>
    <t>Betadrin WZF (1 mg + 0,33 mg)/ml krople do nosa, roztwór Butelka 10 ml</t>
  </si>
  <si>
    <t>Betadrin WZF (1 mg + 0,33 mg)/ml krople do nosa Butelka 10 ml</t>
  </si>
  <si>
    <t>Ceftazidimum 1000 mg proszek do sporządzania roztworu do wstrzykiwań lub infuzji Opakowanie: 1 fiolka</t>
  </si>
  <si>
    <t>Biotum 1000 mg proszek do sporządzania roztworu do wstrzykiwań lub infuzji Opakowanie: 1 fiolka</t>
  </si>
  <si>
    <t>Linezolid 2mg/ml worek 300 ml</t>
  </si>
  <si>
    <t>Linezolid 2mg/ml roztwór do infuzji Opakowanie: 1 worek 300 ml z dwoma portami zapakowany w tekturowe  opakowanie zewnetrzne</t>
  </si>
  <si>
    <r>
      <t>Intratect 50 g/l (50 mg/ml) roztwór do infuzji Opakowanie: 1 fiol.</t>
    </r>
    <r>
      <rPr>
        <b/>
        <sz val="10"/>
        <color rgb="FF000000"/>
        <rFont val="Arial"/>
        <family val="2"/>
        <charset val="238"/>
      </rPr>
      <t xml:space="preserve"> 50</t>
    </r>
    <r>
      <rPr>
        <sz val="10"/>
        <color rgb="FF000000"/>
        <rFont val="Arial"/>
        <family val="2"/>
        <charset val="238"/>
      </rPr>
      <t xml:space="preserve"> ml</t>
    </r>
  </si>
  <si>
    <r>
      <t xml:space="preserve">Intratect 50 g/l (50 mg/ml) roztwór do infuzji Opakowanie: 1 fiol. </t>
    </r>
    <r>
      <rPr>
        <sz val="10"/>
        <rFont val="Arial"/>
        <family val="2"/>
        <charset val="238"/>
      </rPr>
      <t>20</t>
    </r>
    <r>
      <rPr>
        <sz val="10"/>
        <color rgb="FF000000"/>
        <rFont val="Arial"/>
        <family val="2"/>
        <charset val="238"/>
      </rPr>
      <t xml:space="preserve"> ml</t>
    </r>
  </si>
  <si>
    <r>
      <t xml:space="preserve">Amoxicillinum + Acidum clavulanicum </t>
    </r>
    <r>
      <rPr>
        <b/>
        <sz val="10"/>
        <color theme="1"/>
        <rFont val="Arial"/>
        <family val="2"/>
        <charset val="238"/>
      </rPr>
      <t xml:space="preserve"> 875</t>
    </r>
    <r>
      <rPr>
        <sz val="10"/>
        <color theme="1"/>
        <rFont val="Arial"/>
        <family val="2"/>
        <charset val="238"/>
      </rPr>
      <t xml:space="preserve"> mg  + </t>
    </r>
    <r>
      <rPr>
        <b/>
        <sz val="10"/>
        <color theme="1"/>
        <rFont val="Arial"/>
        <family val="2"/>
        <charset val="238"/>
      </rPr>
      <t>125</t>
    </r>
    <r>
      <rPr>
        <sz val="10"/>
        <color theme="1"/>
        <rFont val="Arial"/>
        <family val="2"/>
        <charset val="238"/>
      </rPr>
      <t xml:space="preserve"> mg 14 tabletek powlekanych</t>
    </r>
  </si>
  <si>
    <r>
      <t xml:space="preserve">Amoxicillinum + Acidum clavulanicum </t>
    </r>
    <r>
      <rPr>
        <b/>
        <sz val="10"/>
        <color theme="1"/>
        <rFont val="Arial"/>
        <family val="2"/>
        <charset val="238"/>
      </rPr>
      <t xml:space="preserve"> 500</t>
    </r>
    <r>
      <rPr>
        <sz val="10"/>
        <color theme="1"/>
        <rFont val="Arial"/>
        <family val="2"/>
        <charset val="238"/>
      </rPr>
      <t xml:space="preserve"> mg  + </t>
    </r>
    <r>
      <rPr>
        <b/>
        <sz val="10"/>
        <color theme="1"/>
        <rFont val="Arial"/>
        <family val="2"/>
        <charset val="238"/>
      </rPr>
      <t>125</t>
    </r>
    <r>
      <rPr>
        <sz val="10"/>
        <color theme="1"/>
        <rFont val="Arial"/>
        <family val="2"/>
        <charset val="238"/>
      </rPr>
      <t xml:space="preserve"> mg 14 tabletek powlekanych</t>
    </r>
  </si>
  <si>
    <t>Metronidazol 0,5% (5 mg/ml) roztwór do infuzji Pojemnik 100 ml</t>
  </si>
  <si>
    <t>Pakiet nr 36</t>
  </si>
  <si>
    <t>Pakiet nr 69</t>
  </si>
  <si>
    <t>Pakiet nr 71</t>
  </si>
  <si>
    <t>Pakiet nr 73</t>
  </si>
  <si>
    <t>TauroLock  HEP 500 Opakowanie: 10 ampułek po 5 ml</t>
  </si>
  <si>
    <t>Clonazepam 2 mg 30 tabletek</t>
  </si>
  <si>
    <t>Fluconazole 2mg/ml butelka 100 ml roztwór do infuzji Opakowanie stanowi 1 butelka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</si>
  <si>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Zamawiający dopuszcza zaoferowanie leku w postaci koncentratu do sporzadzania roztworu do infuzji albo liofilizatu do sporzadzania roztworu do infuzji</t>
    </r>
  </si>
  <si>
    <t>Amoxicillinum 500 mg 16 tabletek</t>
  </si>
  <si>
    <t>Pakiet nr 38</t>
  </si>
  <si>
    <t xml:space="preserve">Korek Dual Cap stosowany do bezigłowych zaworów, niebieski, zawierający 70% alkoholu izopropylowego ( IPA ), w pełni aseptyczny, usuwający drobnoustroje ( CRBSI ) o działaniu w pierwszych 30 sekundach od zastosowania do użycia przez 7 dni Opakowanie: 350  sztuk. </t>
  </si>
  <si>
    <t>Op.</t>
  </si>
  <si>
    <t>Alkala T 20 tabletek</t>
  </si>
  <si>
    <t>Partusisten 0,5 mg/10 ml Opakowanie: 5 ampułek 10 ml</t>
  </si>
  <si>
    <t>Tetanus Gamma 250 iu/ml Opakowanie: 1 ampułka</t>
  </si>
  <si>
    <t>Citra Lock S 46,7%  Opakowanie  typu TWIN PACK</t>
  </si>
  <si>
    <t xml:space="preserve">Korek Dual Cap Opakowanie: 350  sztuk. </t>
  </si>
  <si>
    <t>Tachosil matryca z klejem do tkanek (fibrynogen ludzki/trombina ludzka) Rozmiar: 3 x 2,5 cm Opakowanie: 1 sztuka</t>
  </si>
  <si>
    <r>
      <t>Intratect 50 g/l (50 mg/ml) roztwór do infuzji Opakowanie: 1 fiol.</t>
    </r>
    <r>
      <rPr>
        <b/>
        <sz val="10"/>
        <color rgb="FF000000"/>
        <rFont val="Arial"/>
        <family val="2"/>
        <charset val="238"/>
      </rPr>
      <t xml:space="preserve"> 100</t>
    </r>
    <r>
      <rPr>
        <sz val="10"/>
        <color rgb="FF000000"/>
        <rFont val="Arial"/>
        <family val="2"/>
        <charset val="238"/>
      </rPr>
      <t xml:space="preserve"> ml</t>
    </r>
  </si>
  <si>
    <t>Clarithromycin proszek do sporządzania koncentratu roztworu do infuzji 500 mg Opakowanie: 1 fiolka</t>
  </si>
  <si>
    <t>chyba wykreślić bo niedostępne</t>
  </si>
  <si>
    <t>PGF</t>
  </si>
  <si>
    <t>?</t>
  </si>
  <si>
    <t>Sanofi</t>
  </si>
  <si>
    <t>Farmacol</t>
  </si>
  <si>
    <t>Asclepios</t>
  </si>
  <si>
    <t>Lek</t>
  </si>
  <si>
    <t>Edicin/Vancomycin 500 mg, proszek do sporządzania koncentratu roztworu do infuzji 1 fiolka</t>
  </si>
  <si>
    <t>Edicin/Vancomycin 1000 mg, proszek do sporządzania koncentratu roztworu do infuzji 1 fiolka</t>
  </si>
  <si>
    <t>brak!</t>
  </si>
  <si>
    <t>Igantet/ Tetanus Gamma 250 iu/ml Opakowanie: 1 ampułka</t>
  </si>
  <si>
    <t>Baxter</t>
  </si>
  <si>
    <t>Tramco</t>
  </si>
  <si>
    <t>Dobcard/ Dobutamin 250 mg 10 ampułek</t>
  </si>
  <si>
    <t>(Helicid-Zentiva, Polprazol -Polfarma)</t>
  </si>
  <si>
    <t>Polprazol/Helicid/ Omeprazol 40 mg proszek do sporządzania roztworu do infuzji opakowanie zawiera 1 fiolkę</t>
  </si>
  <si>
    <t>koniec produkcji!</t>
  </si>
  <si>
    <t>Midazolam/ Midanium roztw. do wstrz.(5 mg/ml) 10 amp. 1 ml</t>
  </si>
  <si>
    <t>Midazolam/ Midanium roztw. do wstrz.(50 mg/10 ml) 5 amp. 10 mll</t>
  </si>
  <si>
    <t>co z produkcją ?</t>
  </si>
  <si>
    <t>Tachosil gąbka przeciwkrwotoczna 4,8 x 4,8 cm - 2 sztuki</t>
  </si>
  <si>
    <t>Tachosil gąbka przeciwkrwotoczna 3x2,5cm cm pakowane po 1 sztuka</t>
  </si>
  <si>
    <r>
      <t xml:space="preserve">Dalacin C/Clindamycin 600mg/4 ml roztwór do wstrzykiwań Opakowanie: 5 ampułek </t>
    </r>
    <r>
      <rPr>
        <b/>
        <u/>
        <sz val="10"/>
        <color rgb="FF000000"/>
        <rFont val="Arial"/>
        <family val="2"/>
        <charset val="238"/>
      </rPr>
      <t>4 ml</t>
    </r>
  </si>
  <si>
    <r>
      <t>Dalacin C/ Clindamycini phosphas 150 mg/ml roztwór do wstrzykiwań Opakowanie: 1 ampułka po</t>
    </r>
    <r>
      <rPr>
        <b/>
        <u/>
        <sz val="10"/>
        <color rgb="FF000000"/>
        <rFont val="Arial"/>
        <family val="2"/>
        <charset val="238"/>
      </rPr>
      <t xml:space="preserve"> 6 ml</t>
    </r>
  </si>
  <si>
    <r>
      <t>Clindamycini phosphas 150 mg/ml roztwór do wstrzykiwań / koncentrat do sporządzania roztworu do infuzji Opakowanie: 1 ampułka po</t>
    </r>
    <r>
      <rPr>
        <u/>
        <sz val="10"/>
        <color rgb="FF000000"/>
        <rFont val="Arial"/>
        <family val="2"/>
        <charset val="238"/>
      </rPr>
      <t xml:space="preserve"> </t>
    </r>
    <r>
      <rPr>
        <b/>
        <u/>
        <sz val="10"/>
        <color rgb="FF000000"/>
        <rFont val="Arial"/>
        <family val="2"/>
        <charset val="238"/>
      </rPr>
      <t>6 ml</t>
    </r>
  </si>
  <si>
    <t>Cloxacillinum 2000 mg proszek do przygotowania roztworu do infuzji i wstrzykiwań 1 fiolka</t>
  </si>
  <si>
    <t>TauroLock  HEP 500 Opakowanie: 10 ampułek po 5 ml Uwaga!Nie zamieniać.</t>
  </si>
  <si>
    <t>Penicillinum Crystallisatum 1000000 j.m.proszek do sporządzania roztworu do wstrzykiwań Opakowanie: 1 fiolka</t>
  </si>
  <si>
    <t>Oxazepan 10 mg 20 tabletek</t>
  </si>
  <si>
    <r>
      <t xml:space="preserve">Amoxicillinum + Acidum clavulanicum </t>
    </r>
    <r>
      <rPr>
        <b/>
        <sz val="10"/>
        <color theme="1"/>
        <rFont val="Arial"/>
        <family val="2"/>
        <charset val="238"/>
      </rPr>
      <t xml:space="preserve"> 1000</t>
    </r>
    <r>
      <rPr>
        <sz val="10"/>
        <color theme="1"/>
        <rFont val="Arial"/>
        <family val="2"/>
        <charset val="238"/>
      </rPr>
      <t xml:space="preserve"> mg  + </t>
    </r>
    <r>
      <rPr>
        <b/>
        <sz val="10"/>
        <color theme="1"/>
        <rFont val="Arial"/>
        <family val="2"/>
        <charset val="238"/>
      </rPr>
      <t>200</t>
    </r>
    <r>
      <rPr>
        <sz val="10"/>
        <color theme="1"/>
        <rFont val="Arial"/>
        <family val="2"/>
        <charset val="238"/>
      </rPr>
      <t xml:space="preserve"> mg proszek do sporzadzania roztworu do wstrzykiwań i infuzji Opakowanie: 1 fiolka</t>
    </r>
  </si>
  <si>
    <t>Ampicillin 2000 mg proszek do sporządzania roztworu do wstrzykiwań  i infuzji Opakowanie: 1 fiolka</t>
  </si>
  <si>
    <t>Nystatyna 100 000 j.m./ml granulat do sporządzania zawiesiny doustnej i stosowania w jamie ustnej Opakowanie: 1 butelka 5g/24ml</t>
  </si>
  <si>
    <t>Azithromycinum 500 mg 6 tabletek powlekanych</t>
  </si>
  <si>
    <t>Zamawiający wymaga aby dostawa leków odbywała się do godziny 9:00 oraz dostawy CITO w dniach od poniedziałku do soboty.</t>
  </si>
  <si>
    <t>Pakiet nr 2</t>
  </si>
  <si>
    <t xml:space="preserve">Dobutamin 250 mg proszek do sporządzania roztworu do infuzji. Opakowanie 1 fiolka proszku </t>
  </si>
  <si>
    <t>Ampicillinum+Sulbactamum 500 mg+250 mg proszek do sporządzania roztworu do wstrzykiwań i infuzji Opakowanie: 1 fiolka</t>
  </si>
  <si>
    <t>Cefuroksym 1500 mg proszek do sporządzania roztworu do wstrzykiwań  Opakowanie stanowi 1 fiolka</t>
  </si>
  <si>
    <r>
      <t xml:space="preserve">Ethanolum  70% 800g butelka  </t>
    </r>
    <r>
      <rPr>
        <b/>
        <sz val="10"/>
        <color theme="1"/>
        <rFont val="Arial"/>
        <family val="2"/>
        <charset val="238"/>
      </rPr>
      <t>Uwaga: Opakowanie chroniące od światła</t>
    </r>
  </si>
  <si>
    <r>
      <t xml:space="preserve">Ethanolum  96% 800g butelka  </t>
    </r>
    <r>
      <rPr>
        <b/>
        <sz val="10"/>
        <color theme="1"/>
        <rFont val="Arial"/>
        <family val="2"/>
        <charset val="238"/>
      </rPr>
      <t>Uwaga: Opakowanie chroniące od światła</t>
    </r>
  </si>
  <si>
    <t>Dexapolcort 0,28mg/g, 16,25g aerozol na skórę, zawiesina Opakowanie: 1 flakon</t>
  </si>
  <si>
    <t>Pakiet nr 1</t>
  </si>
  <si>
    <t>Pakiet nr 3</t>
  </si>
  <si>
    <t>Pakiet nr 4</t>
  </si>
  <si>
    <t>Pakiet nr 5</t>
  </si>
  <si>
    <t>Pakiet nr 6</t>
  </si>
  <si>
    <t>Pakiet nr 7</t>
  </si>
  <si>
    <t>Pakiet nr 8 ID</t>
  </si>
  <si>
    <t>Pakiet nr 9 (Dostawa: MAGAZYN)</t>
  </si>
  <si>
    <t>Nazwa handlowa oferowanego produktu (dawka, postać, ilość dawek)</t>
  </si>
  <si>
    <t>Nazwa producenta</t>
  </si>
  <si>
    <t>Kod EAN</t>
  </si>
  <si>
    <t>Oferowana jednostka miary</t>
  </si>
  <si>
    <t>Oferowana ilość</t>
  </si>
  <si>
    <t>Erythromycin 300mg  proszek do sporządzania roztworu do infuzji  Opakowanie: 1 fiolka</t>
  </si>
  <si>
    <t>SUMA</t>
  </si>
  <si>
    <r>
      <t>Methergin 0,2mg/ml Opakowanie zaiwera 5 ampułek po ml</t>
    </r>
    <r>
      <rPr>
        <b/>
        <sz val="10"/>
        <color rgb="FF000000"/>
        <rFont val="Arial"/>
        <family val="2"/>
        <charset val="238"/>
      </rPr>
      <t xml:space="preserve"> UWAGA: Nie zamienia ć.</t>
    </r>
  </si>
  <si>
    <t xml:space="preserve">Oferowana jednostka miary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</si>
</sst>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Border="0" applyProtection="0"/>
    <xf numFmtId="164" fontId="7" fillId="0" borderId="0" applyBorder="0" applyProtection="0"/>
  </cellStyleXfs>
  <cellXfs count="188">
    <xf numFmtId="0" fontId="0" fillId="0" borderId="0" xfId="0"/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/>
    </xf>
    <xf numFmtId="4" fontId="10" fillId="0" borderId="1" xfId="0" applyNumberFormat="1" applyFont="1" applyBorder="1"/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" fontId="0" fillId="0" borderId="0" xfId="0" applyNumberFormat="1"/>
    <xf numFmtId="164" fontId="8" fillId="0" borderId="5" xfId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8" fillId="0" borderId="5" xfId="1" applyFont="1" applyBorder="1" applyAlignment="1">
      <alignment vertical="center" wrapText="1"/>
    </xf>
    <xf numFmtId="164" fontId="11" fillId="0" borderId="5" xfId="1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164" fontId="11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8" fillId="0" borderId="14" xfId="1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164" fontId="12" fillId="0" borderId="1" xfId="1" applyFont="1" applyBorder="1" applyAlignment="1">
      <alignment horizontal="left" vertical="center" wrapText="1"/>
    </xf>
    <xf numFmtId="164" fontId="12" fillId="0" borderId="1" xfId="1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164" fontId="8" fillId="4" borderId="5" xfId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64" fontId="11" fillId="4" borderId="1" xfId="1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4" fontId="11" fillId="5" borderId="7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9" fontId="6" fillId="4" borderId="4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0" borderId="0" xfId="0" applyFont="1"/>
    <xf numFmtId="1" fontId="6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8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1" fillId="0" borderId="1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2" xfId="0" applyFont="1" applyBorder="1"/>
    <xf numFmtId="0" fontId="6" fillId="0" borderId="4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0" xfId="0"/>
    <xf numFmtId="0" fontId="1" fillId="0" borderId="1" xfId="0" applyFont="1" applyBorder="1" applyAlignment="1">
      <alignment horizontal="left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0" fontId="16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6" xfId="0" applyFont="1" applyBorder="1"/>
    <xf numFmtId="0" fontId="17" fillId="6" borderId="7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6" fillId="3" borderId="5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6" fillId="3" borderId="1" xfId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left" vertical="center" wrapText="1"/>
    </xf>
    <xf numFmtId="164" fontId="11" fillId="3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5" xfId="1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horizontal="left" vertical="top" wrapText="1"/>
    </xf>
    <xf numFmtId="164" fontId="8" fillId="3" borderId="5" xfId="1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vertical="center" wrapText="1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15" xfId="0" applyFont="1" applyBorder="1"/>
    <xf numFmtId="0" fontId="15" fillId="0" borderId="16" xfId="0" applyFont="1" applyBorder="1"/>
    <xf numFmtId="0" fontId="1" fillId="0" borderId="1" xfId="0" applyFont="1" applyBorder="1" applyAlignment="1">
      <alignment horizontal="right"/>
    </xf>
    <xf numFmtId="4" fontId="1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6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64" fontId="8" fillId="3" borderId="18" xfId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right"/>
    </xf>
    <xf numFmtId="4" fontId="1" fillId="4" borderId="11" xfId="0" applyNumberFormat="1" applyFont="1" applyFill="1" applyBorder="1"/>
    <xf numFmtId="0" fontId="17" fillId="6" borderId="1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/>
    <xf numFmtId="164" fontId="8" fillId="3" borderId="1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8" fillId="3" borderId="0" xfId="1" applyFont="1" applyFill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8" fillId="3" borderId="6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50"/>
  <sheetViews>
    <sheetView workbookViewId="0">
      <selection activeCell="E2" sqref="E2:E3"/>
    </sheetView>
  </sheetViews>
  <sheetFormatPr defaultRowHeight="15" x14ac:dyDescent="0.25"/>
  <cols>
    <col min="1" max="1" width="4.140625" customWidth="1"/>
    <col min="2" max="2" width="23.140625" customWidth="1"/>
    <col min="3" max="3" width="5.7109375" customWidth="1"/>
    <col min="5" max="5" width="17.42578125" customWidth="1"/>
    <col min="6" max="6" width="13.85546875" customWidth="1"/>
    <col min="7" max="7" width="10.5703125" customWidth="1"/>
    <col min="8" max="8" width="10.7109375" customWidth="1"/>
    <col min="9" max="9" width="10.42578125" customWidth="1"/>
    <col min="10" max="10" width="17" customWidth="1"/>
    <col min="11" max="11" width="6" customWidth="1"/>
    <col min="12" max="12" width="10.42578125" customWidth="1"/>
    <col min="13" max="13" width="16.140625" customWidth="1"/>
  </cols>
  <sheetData>
    <row r="1" spans="1:13" x14ac:dyDescent="0.25">
      <c r="A1" s="98" t="s">
        <v>212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33" customHeight="1" x14ac:dyDescent="0.25">
      <c r="A2" s="134" t="s">
        <v>0</v>
      </c>
      <c r="B2" s="134" t="s">
        <v>16</v>
      </c>
      <c r="C2" s="134" t="s">
        <v>1</v>
      </c>
      <c r="D2" s="134" t="s">
        <v>2</v>
      </c>
      <c r="E2" s="135" t="s">
        <v>220</v>
      </c>
      <c r="F2" s="136" t="s">
        <v>221</v>
      </c>
      <c r="G2" s="137" t="s">
        <v>223</v>
      </c>
      <c r="H2" s="134" t="s">
        <v>224</v>
      </c>
      <c r="I2" s="134" t="s">
        <v>3</v>
      </c>
      <c r="J2" s="134" t="s">
        <v>40</v>
      </c>
      <c r="K2" s="134" t="s">
        <v>5</v>
      </c>
      <c r="L2" s="134" t="s">
        <v>6</v>
      </c>
      <c r="M2" s="134" t="s">
        <v>39</v>
      </c>
    </row>
    <row r="3" spans="1:13" x14ac:dyDescent="0.25">
      <c r="A3" s="138"/>
      <c r="B3" s="139"/>
      <c r="C3" s="138"/>
      <c r="D3" s="138"/>
      <c r="E3" s="140"/>
      <c r="F3" s="136" t="s">
        <v>222</v>
      </c>
      <c r="G3" s="141"/>
      <c r="H3" s="142"/>
      <c r="I3" s="138"/>
      <c r="J3" s="138"/>
      <c r="K3" s="138"/>
      <c r="L3" s="138"/>
      <c r="M3" s="138"/>
    </row>
    <row r="4" spans="1:13" ht="27.75" customHeight="1" x14ac:dyDescent="0.25">
      <c r="A4" s="143">
        <v>1</v>
      </c>
      <c r="B4" s="144" t="s">
        <v>159</v>
      </c>
      <c r="C4" s="145" t="s">
        <v>14</v>
      </c>
      <c r="D4" s="145">
        <v>60</v>
      </c>
      <c r="E4" s="18"/>
      <c r="F4" s="18"/>
      <c r="G4" s="18"/>
      <c r="H4" s="18"/>
      <c r="I4" s="25"/>
      <c r="J4" s="25"/>
      <c r="K4" s="26"/>
      <c r="L4" s="25"/>
      <c r="M4" s="25"/>
    </row>
    <row r="5" spans="1:13" ht="68.25" customHeight="1" x14ac:dyDescent="0.25">
      <c r="A5" s="5">
        <v>2</v>
      </c>
      <c r="B5" s="144" t="s">
        <v>138</v>
      </c>
      <c r="C5" s="145" t="s">
        <v>14</v>
      </c>
      <c r="D5" s="146">
        <v>2500</v>
      </c>
      <c r="E5" s="90"/>
      <c r="F5" s="90"/>
      <c r="G5" s="90"/>
      <c r="H5" s="90"/>
      <c r="I5" s="25"/>
      <c r="J5" s="25"/>
      <c r="K5" s="26"/>
      <c r="L5" s="25"/>
      <c r="M5" s="25"/>
    </row>
    <row r="6" spans="1:13" ht="81" customHeight="1" x14ac:dyDescent="0.25">
      <c r="A6" s="143">
        <v>3</v>
      </c>
      <c r="B6" s="147" t="s">
        <v>100</v>
      </c>
      <c r="C6" s="145" t="s">
        <v>14</v>
      </c>
      <c r="D6" s="146">
        <v>3500</v>
      </c>
      <c r="E6" s="90"/>
      <c r="F6" s="90"/>
      <c r="G6" s="90"/>
      <c r="H6" s="90"/>
      <c r="I6" s="25"/>
      <c r="J6" s="25"/>
      <c r="K6" s="26"/>
      <c r="L6" s="25"/>
      <c r="M6" s="25"/>
    </row>
    <row r="7" spans="1:13" ht="81" customHeight="1" x14ac:dyDescent="0.25">
      <c r="A7" s="5">
        <v>4</v>
      </c>
      <c r="B7" s="147" t="s">
        <v>201</v>
      </c>
      <c r="C7" s="145" t="s">
        <v>14</v>
      </c>
      <c r="D7" s="146">
        <v>2000</v>
      </c>
      <c r="E7" s="90"/>
      <c r="F7" s="90"/>
      <c r="G7" s="90"/>
      <c r="H7" s="90"/>
      <c r="I7" s="25"/>
      <c r="J7" s="25"/>
      <c r="K7" s="26"/>
      <c r="L7" s="25"/>
      <c r="M7" s="25"/>
    </row>
    <row r="8" spans="1:13" ht="60.75" customHeight="1" x14ac:dyDescent="0.25">
      <c r="A8" s="143">
        <v>5</v>
      </c>
      <c r="B8" s="148" t="s">
        <v>207</v>
      </c>
      <c r="C8" s="143" t="s">
        <v>14</v>
      </c>
      <c r="D8" s="149">
        <v>30</v>
      </c>
      <c r="E8" s="91"/>
      <c r="F8" s="91"/>
      <c r="G8" s="91"/>
      <c r="H8" s="91"/>
      <c r="I8" s="84"/>
      <c r="J8" s="25"/>
      <c r="K8" s="85"/>
      <c r="L8" s="25"/>
      <c r="M8" s="25"/>
    </row>
    <row r="9" spans="1:13" ht="63" customHeight="1" x14ac:dyDescent="0.25">
      <c r="A9" s="5">
        <v>6</v>
      </c>
      <c r="B9" s="148" t="s">
        <v>103</v>
      </c>
      <c r="C9" s="143" t="s">
        <v>14</v>
      </c>
      <c r="D9" s="149">
        <v>200</v>
      </c>
      <c r="E9" s="91"/>
      <c r="F9" s="91"/>
      <c r="G9" s="91"/>
      <c r="H9" s="91"/>
      <c r="I9" s="84"/>
      <c r="J9" s="25"/>
      <c r="K9" s="85"/>
      <c r="L9" s="25"/>
      <c r="M9" s="25"/>
    </row>
    <row r="10" spans="1:13" ht="66" customHeight="1" x14ac:dyDescent="0.25">
      <c r="A10" s="143">
        <v>7</v>
      </c>
      <c r="B10" s="148" t="s">
        <v>104</v>
      </c>
      <c r="C10" s="143" t="s">
        <v>14</v>
      </c>
      <c r="D10" s="149">
        <v>30</v>
      </c>
      <c r="E10" s="91"/>
      <c r="F10" s="91"/>
      <c r="G10" s="91"/>
      <c r="H10" s="91"/>
      <c r="I10" s="84"/>
      <c r="J10" s="25"/>
      <c r="K10" s="85"/>
      <c r="L10" s="25"/>
      <c r="M10" s="25"/>
    </row>
    <row r="11" spans="1:13" ht="24" x14ac:dyDescent="0.25">
      <c r="A11" s="5">
        <v>8</v>
      </c>
      <c r="B11" s="148" t="s">
        <v>94</v>
      </c>
      <c r="C11" s="143" t="s">
        <v>14</v>
      </c>
      <c r="D11" s="143">
        <v>10</v>
      </c>
      <c r="E11" s="1"/>
      <c r="F11" s="1"/>
      <c r="G11" s="1"/>
      <c r="H11" s="1"/>
      <c r="I11" s="84"/>
      <c r="J11" s="25"/>
      <c r="K11" s="85"/>
      <c r="L11" s="25"/>
      <c r="M11" s="25"/>
    </row>
    <row r="12" spans="1:13" ht="55.5" customHeight="1" x14ac:dyDescent="0.25">
      <c r="A12" s="143">
        <v>9</v>
      </c>
      <c r="B12" s="148" t="s">
        <v>95</v>
      </c>
      <c r="C12" s="143" t="s">
        <v>14</v>
      </c>
      <c r="D12" s="143">
        <v>10</v>
      </c>
      <c r="E12" s="1"/>
      <c r="F12" s="1"/>
      <c r="G12" s="1"/>
      <c r="H12" s="1"/>
      <c r="I12" s="84"/>
      <c r="J12" s="25"/>
      <c r="K12" s="85"/>
      <c r="L12" s="25"/>
      <c r="M12" s="25"/>
    </row>
    <row r="13" spans="1:13" ht="70.5" customHeight="1" x14ac:dyDescent="0.25">
      <c r="A13" s="5">
        <v>10</v>
      </c>
      <c r="B13" s="150" t="s">
        <v>206</v>
      </c>
      <c r="C13" s="145" t="s">
        <v>14</v>
      </c>
      <c r="D13" s="19">
        <v>400</v>
      </c>
      <c r="E13" s="83"/>
      <c r="F13" s="83"/>
      <c r="G13" s="83"/>
      <c r="H13" s="83"/>
      <c r="I13" s="42"/>
      <c r="J13" s="25"/>
      <c r="K13" s="26"/>
      <c r="L13" s="25"/>
      <c r="M13" s="25"/>
    </row>
    <row r="14" spans="1:13" ht="58.5" customHeight="1" x14ac:dyDescent="0.25">
      <c r="A14" s="143">
        <v>11</v>
      </c>
      <c r="B14" s="151" t="s">
        <v>225</v>
      </c>
      <c r="C14" s="145" t="s">
        <v>14</v>
      </c>
      <c r="D14" s="19">
        <v>20</v>
      </c>
      <c r="E14" s="83"/>
      <c r="F14" s="83"/>
      <c r="G14" s="83"/>
      <c r="H14" s="83"/>
      <c r="I14" s="42"/>
      <c r="J14" s="25"/>
      <c r="K14" s="26"/>
      <c r="L14" s="25"/>
      <c r="M14" s="25"/>
    </row>
    <row r="15" spans="1:13" ht="64.5" customHeight="1" x14ac:dyDescent="0.25">
      <c r="A15" s="5">
        <v>12</v>
      </c>
      <c r="B15" s="152" t="s">
        <v>131</v>
      </c>
      <c r="C15" s="145" t="s">
        <v>14</v>
      </c>
      <c r="D15" s="145">
        <v>2000</v>
      </c>
      <c r="E15" s="18"/>
      <c r="F15" s="18"/>
      <c r="G15" s="18"/>
      <c r="H15" s="18"/>
      <c r="I15" s="25"/>
      <c r="J15" s="25"/>
      <c r="K15" s="26"/>
      <c r="L15" s="25"/>
      <c r="M15" s="25"/>
    </row>
    <row r="16" spans="1:13" ht="69.75" customHeight="1" x14ac:dyDescent="0.25">
      <c r="A16" s="143">
        <v>13</v>
      </c>
      <c r="B16" s="152" t="s">
        <v>196</v>
      </c>
      <c r="C16" s="145" t="s">
        <v>13</v>
      </c>
      <c r="D16" s="145">
        <v>2000</v>
      </c>
      <c r="E16" s="18"/>
      <c r="F16" s="18"/>
      <c r="G16" s="18"/>
      <c r="H16" s="18"/>
      <c r="I16" s="25"/>
      <c r="J16" s="25"/>
      <c r="K16" s="26"/>
      <c r="L16" s="25"/>
      <c r="M16" s="25"/>
    </row>
    <row r="17" spans="1:13" ht="25.5" x14ac:dyDescent="0.25">
      <c r="A17" s="5">
        <v>14</v>
      </c>
      <c r="B17" s="152" t="s">
        <v>130</v>
      </c>
      <c r="C17" s="145" t="s">
        <v>14</v>
      </c>
      <c r="D17" s="145">
        <v>15</v>
      </c>
      <c r="E17" s="18"/>
      <c r="F17" s="18"/>
      <c r="G17" s="18"/>
      <c r="H17" s="18"/>
      <c r="I17" s="25"/>
      <c r="J17" s="25"/>
      <c r="K17" s="26"/>
      <c r="L17" s="25"/>
      <c r="M17" s="25"/>
    </row>
    <row r="18" spans="1:13" ht="77.25" customHeight="1" x14ac:dyDescent="0.25">
      <c r="A18" s="143">
        <v>15</v>
      </c>
      <c r="B18" s="144" t="s">
        <v>105</v>
      </c>
      <c r="C18" s="145" t="s">
        <v>14</v>
      </c>
      <c r="D18" s="145">
        <v>300</v>
      </c>
      <c r="E18" s="18"/>
      <c r="F18" s="18"/>
      <c r="G18" s="18"/>
      <c r="H18" s="18"/>
      <c r="I18" s="25"/>
      <c r="J18" s="25"/>
      <c r="K18" s="26"/>
      <c r="L18" s="25"/>
      <c r="M18" s="25"/>
    </row>
    <row r="19" spans="1:13" ht="25.5" x14ac:dyDescent="0.25">
      <c r="A19" s="5">
        <v>16</v>
      </c>
      <c r="B19" s="144" t="s">
        <v>106</v>
      </c>
      <c r="C19" s="145" t="s">
        <v>14</v>
      </c>
      <c r="D19" s="145">
        <v>15</v>
      </c>
      <c r="E19" s="18"/>
      <c r="F19" s="18"/>
      <c r="G19" s="18"/>
      <c r="H19" s="18"/>
      <c r="I19" s="25"/>
      <c r="J19" s="25"/>
      <c r="K19" s="26"/>
      <c r="L19" s="25"/>
      <c r="M19" s="25"/>
    </row>
    <row r="20" spans="1:13" ht="54" customHeight="1" x14ac:dyDescent="0.25">
      <c r="A20" s="143">
        <v>17</v>
      </c>
      <c r="B20" s="147" t="s">
        <v>211</v>
      </c>
      <c r="C20" s="153" t="s">
        <v>14</v>
      </c>
      <c r="D20" s="153">
        <v>30</v>
      </c>
      <c r="E20" s="18"/>
      <c r="F20" s="18"/>
      <c r="G20" s="21"/>
      <c r="H20" s="21"/>
      <c r="I20" s="29"/>
      <c r="J20" s="25"/>
      <c r="K20" s="30"/>
      <c r="L20" s="25"/>
      <c r="M20" s="25"/>
    </row>
    <row r="21" spans="1:13" ht="126" customHeight="1" x14ac:dyDescent="0.25">
      <c r="A21" s="5">
        <v>18</v>
      </c>
      <c r="B21" s="154" t="s">
        <v>202</v>
      </c>
      <c r="C21" s="145" t="s">
        <v>14</v>
      </c>
      <c r="D21" s="145">
        <v>50</v>
      </c>
      <c r="E21" s="18"/>
      <c r="F21" s="18"/>
      <c r="G21" s="18"/>
      <c r="H21" s="18"/>
      <c r="I21" s="25"/>
      <c r="J21" s="25"/>
      <c r="K21" s="26"/>
      <c r="L21" s="25"/>
      <c r="M21" s="25"/>
    </row>
    <row r="22" spans="1:13" ht="95.25" customHeight="1" x14ac:dyDescent="0.25">
      <c r="A22" s="143">
        <v>19</v>
      </c>
      <c r="B22" s="152" t="s">
        <v>198</v>
      </c>
      <c r="C22" s="145" t="s">
        <v>14</v>
      </c>
      <c r="D22" s="145">
        <v>200</v>
      </c>
      <c r="E22" s="18"/>
      <c r="F22" s="18"/>
      <c r="G22" s="18"/>
      <c r="H22" s="18"/>
      <c r="I22" s="25"/>
      <c r="J22" s="25"/>
      <c r="K22" s="26"/>
      <c r="L22" s="25"/>
      <c r="M22" s="25"/>
    </row>
    <row r="23" spans="1:13" ht="87" customHeight="1" x14ac:dyDescent="0.25">
      <c r="A23" s="5">
        <v>20</v>
      </c>
      <c r="B23" s="152" t="s">
        <v>102</v>
      </c>
      <c r="C23" s="145" t="s">
        <v>14</v>
      </c>
      <c r="D23" s="146">
        <v>200</v>
      </c>
      <c r="E23" s="90"/>
      <c r="F23" s="90"/>
      <c r="G23" s="90"/>
      <c r="H23" s="90"/>
      <c r="I23" s="25"/>
      <c r="J23" s="25"/>
      <c r="K23" s="26"/>
      <c r="L23" s="25"/>
      <c r="M23" s="25"/>
    </row>
    <row r="24" spans="1:13" ht="88.5" customHeight="1" x14ac:dyDescent="0.25">
      <c r="A24" s="143">
        <v>21</v>
      </c>
      <c r="B24" s="152" t="s">
        <v>101</v>
      </c>
      <c r="C24" s="145" t="s">
        <v>14</v>
      </c>
      <c r="D24" s="146">
        <v>50</v>
      </c>
      <c r="E24" s="90"/>
      <c r="F24" s="90"/>
      <c r="G24" s="90"/>
      <c r="H24" s="90"/>
      <c r="I24" s="25"/>
      <c r="J24" s="25"/>
      <c r="K24" s="26"/>
      <c r="L24" s="25"/>
      <c r="M24" s="25"/>
    </row>
    <row r="25" spans="1:13" ht="25.5" x14ac:dyDescent="0.25">
      <c r="A25" s="5">
        <v>22</v>
      </c>
      <c r="B25" s="144" t="s">
        <v>124</v>
      </c>
      <c r="C25" s="145" t="s">
        <v>14</v>
      </c>
      <c r="D25" s="145">
        <v>2</v>
      </c>
      <c r="E25" s="18"/>
      <c r="F25" s="18"/>
      <c r="G25" s="18"/>
      <c r="H25" s="18"/>
      <c r="I25" s="25"/>
      <c r="J25" s="25"/>
      <c r="K25" s="26"/>
      <c r="L25" s="25"/>
      <c r="M25" s="25"/>
    </row>
    <row r="26" spans="1:13" ht="25.5" x14ac:dyDescent="0.25">
      <c r="A26" s="143">
        <v>23</v>
      </c>
      <c r="B26" s="144" t="s">
        <v>203</v>
      </c>
      <c r="C26" s="145" t="s">
        <v>14</v>
      </c>
      <c r="D26" s="146">
        <v>30</v>
      </c>
      <c r="E26" s="90"/>
      <c r="F26" s="90"/>
      <c r="G26" s="90"/>
      <c r="H26" s="90"/>
      <c r="I26" s="25"/>
      <c r="J26" s="25"/>
      <c r="K26" s="26"/>
      <c r="L26" s="25"/>
      <c r="M26" s="25"/>
    </row>
    <row r="27" spans="1:13" ht="78" customHeight="1" x14ac:dyDescent="0.25">
      <c r="A27" s="5">
        <v>24</v>
      </c>
      <c r="B27" s="152" t="s">
        <v>170</v>
      </c>
      <c r="C27" s="145" t="s">
        <v>14</v>
      </c>
      <c r="D27" s="145">
        <v>300</v>
      </c>
      <c r="E27" s="18"/>
      <c r="F27" s="18"/>
      <c r="G27" s="18"/>
      <c r="H27" s="18"/>
      <c r="I27" s="25"/>
      <c r="J27" s="25"/>
      <c r="K27" s="26"/>
      <c r="L27" s="25"/>
      <c r="M27" s="25"/>
    </row>
    <row r="28" spans="1:13" ht="25.5" x14ac:dyDescent="0.25">
      <c r="A28" s="143">
        <v>25</v>
      </c>
      <c r="B28" s="152" t="s">
        <v>91</v>
      </c>
      <c r="C28" s="145" t="s">
        <v>14</v>
      </c>
      <c r="D28" s="145">
        <v>25</v>
      </c>
      <c r="E28" s="18"/>
      <c r="F28" s="18"/>
      <c r="G28" s="18"/>
      <c r="H28" s="18"/>
      <c r="I28" s="18"/>
      <c r="J28" s="25"/>
      <c r="K28" s="26"/>
      <c r="L28" s="25"/>
      <c r="M28" s="25"/>
    </row>
    <row r="29" spans="1:13" ht="90" customHeight="1" x14ac:dyDescent="0.25">
      <c r="A29" s="5">
        <v>26</v>
      </c>
      <c r="B29" s="150" t="s">
        <v>200</v>
      </c>
      <c r="C29" s="19" t="s">
        <v>14</v>
      </c>
      <c r="D29" s="19">
        <v>1500</v>
      </c>
      <c r="E29" s="83"/>
      <c r="F29" s="83"/>
      <c r="G29" s="83"/>
      <c r="H29" s="83"/>
      <c r="I29" s="42"/>
      <c r="J29" s="25"/>
      <c r="K29" s="26"/>
      <c r="L29" s="25"/>
      <c r="M29" s="25"/>
    </row>
    <row r="30" spans="1:13" ht="60" customHeight="1" x14ac:dyDescent="0.25">
      <c r="A30" s="143">
        <v>27</v>
      </c>
      <c r="B30" s="150" t="s">
        <v>148</v>
      </c>
      <c r="C30" s="19" t="s">
        <v>14</v>
      </c>
      <c r="D30" s="19">
        <v>30</v>
      </c>
      <c r="E30" s="83"/>
      <c r="F30" s="83"/>
      <c r="G30" s="83"/>
      <c r="H30" s="83"/>
      <c r="I30" s="42"/>
      <c r="J30" s="25"/>
      <c r="K30" s="26"/>
      <c r="L30" s="25"/>
      <c r="M30" s="25"/>
    </row>
    <row r="31" spans="1:13" ht="62.25" customHeight="1" x14ac:dyDescent="0.25">
      <c r="A31" s="5">
        <v>28</v>
      </c>
      <c r="B31" s="150" t="s">
        <v>149</v>
      </c>
      <c r="C31" s="19" t="s">
        <v>14</v>
      </c>
      <c r="D31" s="19">
        <v>30</v>
      </c>
      <c r="E31" s="83"/>
      <c r="F31" s="83"/>
      <c r="G31" s="83"/>
      <c r="H31" s="83"/>
      <c r="I31" s="42"/>
      <c r="J31" s="25"/>
      <c r="K31" s="26"/>
      <c r="L31" s="25"/>
      <c r="M31" s="25"/>
    </row>
    <row r="32" spans="1:13" ht="51" x14ac:dyDescent="0.25">
      <c r="A32" s="143">
        <v>29</v>
      </c>
      <c r="B32" s="155" t="s">
        <v>136</v>
      </c>
      <c r="C32" s="156" t="s">
        <v>14</v>
      </c>
      <c r="D32" s="156">
        <v>30</v>
      </c>
      <c r="E32" s="32"/>
      <c r="F32" s="32"/>
      <c r="G32" s="32"/>
      <c r="H32" s="32"/>
      <c r="I32" s="33"/>
      <c r="J32" s="25"/>
      <c r="K32" s="36"/>
      <c r="L32" s="25"/>
      <c r="M32" s="25"/>
    </row>
    <row r="33" spans="1:13" ht="25.5" x14ac:dyDescent="0.25">
      <c r="A33" s="5">
        <v>30</v>
      </c>
      <c r="B33" s="155" t="s">
        <v>137</v>
      </c>
      <c r="C33" s="156" t="s">
        <v>14</v>
      </c>
      <c r="D33" s="156">
        <v>10</v>
      </c>
      <c r="E33" s="32"/>
      <c r="F33" s="32"/>
      <c r="G33" s="32"/>
      <c r="H33" s="32"/>
      <c r="I33" s="33"/>
      <c r="J33" s="25"/>
      <c r="K33" s="36"/>
      <c r="L33" s="25"/>
      <c r="M33" s="25"/>
    </row>
    <row r="34" spans="1:13" ht="25.5" x14ac:dyDescent="0.25">
      <c r="A34" s="143">
        <v>31</v>
      </c>
      <c r="B34" s="155" t="s">
        <v>156</v>
      </c>
      <c r="C34" s="156" t="s">
        <v>14</v>
      </c>
      <c r="D34" s="156">
        <v>5</v>
      </c>
      <c r="E34" s="32"/>
      <c r="F34" s="32"/>
      <c r="G34" s="32"/>
      <c r="H34" s="32"/>
      <c r="I34" s="33"/>
      <c r="J34" s="25"/>
      <c r="K34" s="36"/>
      <c r="L34" s="25"/>
      <c r="M34" s="25"/>
    </row>
    <row r="35" spans="1:13" x14ac:dyDescent="0.25">
      <c r="A35" s="5">
        <v>32</v>
      </c>
      <c r="B35" s="157" t="s">
        <v>24</v>
      </c>
      <c r="C35" s="156" t="s">
        <v>14</v>
      </c>
      <c r="D35" s="156">
        <v>650</v>
      </c>
      <c r="E35" s="32"/>
      <c r="F35" s="32"/>
      <c r="G35" s="32"/>
      <c r="H35" s="32"/>
      <c r="I35" s="33"/>
      <c r="J35" s="25"/>
      <c r="K35" s="36"/>
      <c r="L35" s="25"/>
      <c r="M35" s="25"/>
    </row>
    <row r="36" spans="1:13" ht="25.5" x14ac:dyDescent="0.25">
      <c r="A36" s="143">
        <v>33</v>
      </c>
      <c r="B36" s="157" t="s">
        <v>107</v>
      </c>
      <c r="C36" s="156" t="s">
        <v>14</v>
      </c>
      <c r="D36" s="156">
        <v>10</v>
      </c>
      <c r="E36" s="32"/>
      <c r="F36" s="32"/>
      <c r="G36" s="32"/>
      <c r="H36" s="32"/>
      <c r="I36" s="33"/>
      <c r="J36" s="25"/>
      <c r="K36" s="36"/>
      <c r="L36" s="25"/>
      <c r="M36" s="25"/>
    </row>
    <row r="37" spans="1:13" ht="25.5" x14ac:dyDescent="0.25">
      <c r="A37" s="5">
        <v>34</v>
      </c>
      <c r="B37" s="157" t="s">
        <v>108</v>
      </c>
      <c r="C37" s="156" t="s">
        <v>14</v>
      </c>
      <c r="D37" s="156">
        <v>10</v>
      </c>
      <c r="E37" s="32"/>
      <c r="F37" s="32"/>
      <c r="G37" s="32"/>
      <c r="H37" s="32"/>
      <c r="I37" s="33"/>
      <c r="J37" s="25"/>
      <c r="K37" s="36"/>
      <c r="L37" s="25"/>
      <c r="M37" s="25"/>
    </row>
    <row r="38" spans="1:13" ht="51" x14ac:dyDescent="0.25">
      <c r="A38" s="143">
        <v>35</v>
      </c>
      <c r="B38" s="155" t="s">
        <v>109</v>
      </c>
      <c r="C38" s="156" t="s">
        <v>14</v>
      </c>
      <c r="D38" s="156">
        <v>130</v>
      </c>
      <c r="E38" s="32"/>
      <c r="F38" s="32"/>
      <c r="G38" s="32"/>
      <c r="H38" s="32"/>
      <c r="I38" s="33"/>
      <c r="J38" s="25"/>
      <c r="K38" s="36"/>
      <c r="L38" s="25"/>
      <c r="M38" s="25"/>
    </row>
    <row r="39" spans="1:13" ht="25.5" x14ac:dyDescent="0.25">
      <c r="A39" s="5">
        <v>36</v>
      </c>
      <c r="B39" s="157" t="s">
        <v>110</v>
      </c>
      <c r="C39" s="156" t="s">
        <v>14</v>
      </c>
      <c r="D39" s="156">
        <v>500</v>
      </c>
      <c r="E39" s="32"/>
      <c r="F39" s="32"/>
      <c r="G39" s="32"/>
      <c r="H39" s="32"/>
      <c r="I39" s="33"/>
      <c r="J39" s="25"/>
      <c r="K39" s="36"/>
      <c r="L39" s="25"/>
      <c r="M39" s="25"/>
    </row>
    <row r="40" spans="1:13" ht="25.5" x14ac:dyDescent="0.25">
      <c r="A40" s="143">
        <v>37</v>
      </c>
      <c r="B40" s="157" t="s">
        <v>199</v>
      </c>
      <c r="C40" s="156" t="s">
        <v>14</v>
      </c>
      <c r="D40" s="156">
        <v>5</v>
      </c>
      <c r="E40" s="32"/>
      <c r="F40" s="32"/>
      <c r="G40" s="32"/>
      <c r="H40" s="32"/>
      <c r="I40" s="33"/>
      <c r="J40" s="25"/>
      <c r="K40" s="36"/>
      <c r="L40" s="25"/>
      <c r="M40" s="25"/>
    </row>
    <row r="41" spans="1:13" ht="38.25" x14ac:dyDescent="0.25">
      <c r="A41" s="5">
        <v>38</v>
      </c>
      <c r="B41" s="158" t="s">
        <v>129</v>
      </c>
      <c r="C41" s="156" t="s">
        <v>14</v>
      </c>
      <c r="D41" s="145">
        <v>30</v>
      </c>
      <c r="E41" s="18"/>
      <c r="F41" s="18"/>
      <c r="G41" s="18"/>
      <c r="H41" s="18"/>
      <c r="I41" s="25"/>
      <c r="J41" s="25"/>
      <c r="K41" s="26"/>
      <c r="L41" s="25"/>
      <c r="M41" s="25"/>
    </row>
    <row r="42" spans="1:13" ht="38.25" x14ac:dyDescent="0.25">
      <c r="A42" s="143">
        <v>39</v>
      </c>
      <c r="B42" s="159" t="s">
        <v>27</v>
      </c>
      <c r="C42" s="156" t="s">
        <v>14</v>
      </c>
      <c r="D42" s="145">
        <v>10</v>
      </c>
      <c r="E42" s="18"/>
      <c r="F42" s="18"/>
      <c r="G42" s="18"/>
      <c r="H42" s="18"/>
      <c r="I42" s="25"/>
      <c r="J42" s="25"/>
      <c r="K42" s="26"/>
      <c r="L42" s="25"/>
      <c r="M42" s="25"/>
    </row>
    <row r="43" spans="1:13" ht="63.75" x14ac:dyDescent="0.25">
      <c r="A43" s="5">
        <v>40</v>
      </c>
      <c r="B43" s="155" t="s">
        <v>19</v>
      </c>
      <c r="C43" s="156" t="s">
        <v>14</v>
      </c>
      <c r="D43" s="156">
        <v>2000</v>
      </c>
      <c r="E43" s="32"/>
      <c r="F43" s="32"/>
      <c r="G43" s="32"/>
      <c r="H43" s="32"/>
      <c r="I43" s="25"/>
      <c r="J43" s="25"/>
      <c r="K43" s="37"/>
      <c r="L43" s="25"/>
      <c r="M43" s="25"/>
    </row>
    <row r="44" spans="1:13" ht="63.75" x14ac:dyDescent="0.25">
      <c r="A44" s="143">
        <v>41</v>
      </c>
      <c r="B44" s="159" t="s">
        <v>89</v>
      </c>
      <c r="C44" s="156" t="s">
        <v>14</v>
      </c>
      <c r="D44" s="146">
        <v>1000</v>
      </c>
      <c r="E44" s="90"/>
      <c r="F44" s="90"/>
      <c r="G44" s="90"/>
      <c r="H44" s="90"/>
      <c r="I44" s="25"/>
      <c r="J44" s="25"/>
      <c r="K44" s="26"/>
      <c r="L44" s="25"/>
      <c r="M44" s="25"/>
    </row>
    <row r="45" spans="1:13" ht="63.75" x14ac:dyDescent="0.25">
      <c r="A45" s="5">
        <v>42</v>
      </c>
      <c r="B45" s="159" t="s">
        <v>88</v>
      </c>
      <c r="C45" s="156" t="s">
        <v>14</v>
      </c>
      <c r="D45" s="146">
        <v>2000</v>
      </c>
      <c r="E45" s="90"/>
      <c r="F45" s="90"/>
      <c r="G45" s="90"/>
      <c r="H45" s="90"/>
      <c r="I45" s="25"/>
      <c r="J45" s="25"/>
      <c r="K45" s="26"/>
      <c r="L45" s="25"/>
      <c r="M45" s="25"/>
    </row>
    <row r="46" spans="1:13" ht="63.75" x14ac:dyDescent="0.25">
      <c r="A46" s="143">
        <v>43</v>
      </c>
      <c r="B46" s="160" t="s">
        <v>208</v>
      </c>
      <c r="C46" s="145" t="s">
        <v>14</v>
      </c>
      <c r="D46" s="145">
        <v>100</v>
      </c>
      <c r="E46" s="18"/>
      <c r="F46" s="18"/>
      <c r="G46" s="18"/>
      <c r="H46" s="18"/>
      <c r="I46" s="25"/>
      <c r="J46" s="25"/>
      <c r="K46" s="26"/>
      <c r="L46" s="25"/>
      <c r="M46" s="25"/>
    </row>
    <row r="47" spans="1:13" x14ac:dyDescent="0.25">
      <c r="A47" s="161" t="s">
        <v>226</v>
      </c>
      <c r="B47" s="162"/>
      <c r="C47" s="162"/>
      <c r="D47" s="162"/>
      <c r="E47" s="162"/>
      <c r="F47" s="162"/>
      <c r="G47" s="162"/>
      <c r="H47" s="162"/>
      <c r="I47" s="163"/>
      <c r="J47" s="92"/>
      <c r="K47" s="132"/>
      <c r="L47" s="132"/>
      <c r="M47" s="92"/>
    </row>
    <row r="49" spans="2:13" ht="15.75" thickBot="1" x14ac:dyDescent="0.3"/>
    <row r="50" spans="2:13" ht="15.75" thickBot="1" x14ac:dyDescent="0.3">
      <c r="B50" s="164" t="s">
        <v>204</v>
      </c>
      <c r="C50" s="165"/>
      <c r="D50" s="165"/>
      <c r="E50" s="165"/>
      <c r="F50" s="165"/>
      <c r="G50" s="165"/>
      <c r="H50" s="165"/>
      <c r="I50" s="165"/>
      <c r="J50" s="165"/>
      <c r="K50" s="133"/>
      <c r="L50" s="87"/>
      <c r="M50" s="87"/>
    </row>
  </sheetData>
  <mergeCells count="14">
    <mergeCell ref="H2:H3"/>
    <mergeCell ref="A47:I47"/>
    <mergeCell ref="K47:L47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R16"/>
  <sheetViews>
    <sheetView workbookViewId="0">
      <selection activeCell="Q4" sqref="A4:Q14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5" width="9.140625" style="11"/>
    <col min="6" max="6" width="10.85546875" style="11" customWidth="1"/>
    <col min="7" max="7" width="6" style="11" customWidth="1"/>
    <col min="8" max="8" width="9.140625" style="11"/>
    <col min="9" max="9" width="10" style="11" customWidth="1"/>
    <col min="10" max="10" width="23" customWidth="1"/>
    <col min="11" max="11" width="6" customWidth="1"/>
    <col min="12" max="13" width="9.140625" style="11"/>
    <col min="14" max="14" width="11" customWidth="1"/>
    <col min="15" max="15" width="5.5703125" customWidth="1"/>
    <col min="17" max="17" width="11.42578125" customWidth="1"/>
  </cols>
  <sheetData>
    <row r="1" spans="1:18" x14ac:dyDescent="0.25">
      <c r="A1" s="111" t="s">
        <v>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  <c r="R2" t="s">
        <v>172</v>
      </c>
    </row>
    <row r="3" spans="1:18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27" customHeight="1" x14ac:dyDescent="0.25">
      <c r="A4" s="6">
        <v>1</v>
      </c>
      <c r="B4" s="31" t="s">
        <v>163</v>
      </c>
      <c r="C4" s="32" t="s">
        <v>14</v>
      </c>
      <c r="D4" s="68">
        <v>15</v>
      </c>
      <c r="E4" s="63">
        <v>12.16</v>
      </c>
      <c r="F4" s="33">
        <f t="shared" ref="F4:F13" si="0">D4*E4</f>
        <v>182.4</v>
      </c>
      <c r="G4" s="36">
        <v>0.08</v>
      </c>
      <c r="H4" s="33">
        <f t="shared" ref="H4:H13" si="1">E4*1.08</f>
        <v>13.132800000000001</v>
      </c>
      <c r="I4" s="33">
        <f t="shared" ref="I4:I13" si="2">D4*H4</f>
        <v>196.99200000000002</v>
      </c>
      <c r="J4" s="31" t="s">
        <v>163</v>
      </c>
      <c r="K4" s="32" t="s">
        <v>14</v>
      </c>
      <c r="L4" s="68">
        <v>13</v>
      </c>
      <c r="M4" s="63">
        <v>10.75</v>
      </c>
      <c r="N4" s="33">
        <f t="shared" ref="N4:N13" si="3">L4*M4</f>
        <v>139.75</v>
      </c>
      <c r="O4" s="36">
        <v>0.08</v>
      </c>
      <c r="P4" s="33">
        <f t="shared" ref="P4:P13" si="4">M4*1.08</f>
        <v>11.610000000000001</v>
      </c>
      <c r="Q4" s="33">
        <f t="shared" ref="Q4:Q13" si="5">L4*P4</f>
        <v>150.93</v>
      </c>
    </row>
    <row r="5" spans="1:18" ht="45" customHeight="1" x14ac:dyDescent="0.25">
      <c r="A5" s="6">
        <v>2</v>
      </c>
      <c r="B5" s="31" t="s">
        <v>140</v>
      </c>
      <c r="C5" s="32" t="s">
        <v>14</v>
      </c>
      <c r="D5" s="68">
        <v>5</v>
      </c>
      <c r="E5" s="63">
        <v>6.62</v>
      </c>
      <c r="F5" s="33">
        <f t="shared" si="0"/>
        <v>33.1</v>
      </c>
      <c r="G5" s="36">
        <v>0.08</v>
      </c>
      <c r="H5" s="33">
        <f t="shared" si="1"/>
        <v>7.1496000000000004</v>
      </c>
      <c r="I5" s="33">
        <f t="shared" si="2"/>
        <v>35.748000000000005</v>
      </c>
      <c r="J5" s="31" t="s">
        <v>141</v>
      </c>
      <c r="K5" s="32" t="s">
        <v>14</v>
      </c>
      <c r="L5" s="68">
        <v>0</v>
      </c>
      <c r="M5" s="63">
        <v>5.97</v>
      </c>
      <c r="N5" s="33">
        <f t="shared" si="3"/>
        <v>0</v>
      </c>
      <c r="O5" s="36">
        <v>0.08</v>
      </c>
      <c r="P5" s="33">
        <f t="shared" si="4"/>
        <v>6.4476000000000004</v>
      </c>
      <c r="Q5" s="33">
        <f t="shared" si="5"/>
        <v>0</v>
      </c>
    </row>
    <row r="6" spans="1:18" ht="61.5" customHeight="1" x14ac:dyDescent="0.25">
      <c r="A6" s="80">
        <v>3</v>
      </c>
      <c r="B6" s="60" t="s">
        <v>111</v>
      </c>
      <c r="C6" s="52" t="s">
        <v>14</v>
      </c>
      <c r="D6" s="68">
        <v>20</v>
      </c>
      <c r="E6" s="63">
        <v>19.079999999999998</v>
      </c>
      <c r="F6" s="56">
        <f t="shared" si="0"/>
        <v>381.59999999999997</v>
      </c>
      <c r="G6" s="57">
        <v>0.08</v>
      </c>
      <c r="H6" s="56">
        <f t="shared" si="1"/>
        <v>20.606400000000001</v>
      </c>
      <c r="I6" s="56">
        <f t="shared" si="2"/>
        <v>412.12800000000004</v>
      </c>
      <c r="J6" s="60" t="s">
        <v>111</v>
      </c>
      <c r="K6" s="52" t="s">
        <v>14</v>
      </c>
      <c r="L6" s="68">
        <v>10</v>
      </c>
      <c r="M6" s="63">
        <v>19.95</v>
      </c>
      <c r="N6" s="56">
        <f t="shared" si="3"/>
        <v>199.5</v>
      </c>
      <c r="O6" s="57">
        <v>0.08</v>
      </c>
      <c r="P6" s="56">
        <f t="shared" si="4"/>
        <v>21.545999999999999</v>
      </c>
      <c r="Q6" s="56">
        <f t="shared" si="5"/>
        <v>215.45999999999998</v>
      </c>
      <c r="R6" t="s">
        <v>180</v>
      </c>
    </row>
    <row r="7" spans="1:18" ht="25.5" x14ac:dyDescent="0.25">
      <c r="A7" s="6">
        <v>4</v>
      </c>
      <c r="B7" s="31" t="s">
        <v>96</v>
      </c>
      <c r="C7" s="32" t="s">
        <v>14</v>
      </c>
      <c r="D7" s="68">
        <v>3</v>
      </c>
      <c r="E7" s="63">
        <v>213.48</v>
      </c>
      <c r="F7" s="33">
        <f t="shared" si="0"/>
        <v>640.43999999999994</v>
      </c>
      <c r="G7" s="36">
        <v>0.08</v>
      </c>
      <c r="H7" s="40">
        <f t="shared" si="1"/>
        <v>230.55840000000001</v>
      </c>
      <c r="I7" s="33">
        <f t="shared" si="2"/>
        <v>691.67520000000002</v>
      </c>
      <c r="J7" s="31" t="s">
        <v>22</v>
      </c>
      <c r="K7" s="32" t="s">
        <v>14</v>
      </c>
      <c r="L7" s="68">
        <v>0</v>
      </c>
      <c r="M7" s="63">
        <v>177.72</v>
      </c>
      <c r="N7" s="33">
        <f t="shared" si="3"/>
        <v>0</v>
      </c>
      <c r="O7" s="36">
        <v>0.08</v>
      </c>
      <c r="P7" s="33">
        <f t="shared" si="4"/>
        <v>191.9376</v>
      </c>
      <c r="Q7" s="33">
        <f t="shared" si="5"/>
        <v>0</v>
      </c>
    </row>
    <row r="8" spans="1:18" ht="25.5" x14ac:dyDescent="0.25">
      <c r="A8" s="6">
        <v>5</v>
      </c>
      <c r="B8" s="31" t="s">
        <v>49</v>
      </c>
      <c r="C8" s="32" t="s">
        <v>14</v>
      </c>
      <c r="D8" s="70">
        <v>3</v>
      </c>
      <c r="E8" s="63">
        <v>102</v>
      </c>
      <c r="F8" s="33">
        <f>D8*E8</f>
        <v>306</v>
      </c>
      <c r="G8" s="36">
        <v>0.08</v>
      </c>
      <c r="H8" s="33">
        <f>E8*1.08</f>
        <v>110.16000000000001</v>
      </c>
      <c r="I8" s="33">
        <f>D8*H8</f>
        <v>330.48</v>
      </c>
      <c r="J8" s="31" t="s">
        <v>49</v>
      </c>
      <c r="K8" s="32" t="s">
        <v>14</v>
      </c>
      <c r="L8" s="68">
        <v>0</v>
      </c>
      <c r="M8" s="63">
        <v>85</v>
      </c>
      <c r="N8" s="33">
        <f>L8*M8</f>
        <v>0</v>
      </c>
      <c r="O8" s="36">
        <v>0.08</v>
      </c>
      <c r="P8" s="33">
        <f>M8*1.08</f>
        <v>91.800000000000011</v>
      </c>
      <c r="Q8" s="33">
        <f>L8*P8</f>
        <v>0</v>
      </c>
      <c r="R8" t="s">
        <v>173</v>
      </c>
    </row>
    <row r="9" spans="1:18" x14ac:dyDescent="0.25">
      <c r="A9" s="6">
        <v>6</v>
      </c>
      <c r="B9" s="31" t="s">
        <v>97</v>
      </c>
      <c r="C9" s="32" t="s">
        <v>14</v>
      </c>
      <c r="D9" s="68">
        <v>3</v>
      </c>
      <c r="E9" s="63">
        <v>91.8</v>
      </c>
      <c r="F9" s="33">
        <f t="shared" si="0"/>
        <v>275.39999999999998</v>
      </c>
      <c r="G9" s="36">
        <v>0.08</v>
      </c>
      <c r="H9" s="40">
        <f t="shared" si="1"/>
        <v>99.144000000000005</v>
      </c>
      <c r="I9" s="33">
        <f t="shared" si="2"/>
        <v>297.43200000000002</v>
      </c>
      <c r="J9" s="31" t="s">
        <v>23</v>
      </c>
      <c r="K9" s="32" t="s">
        <v>14</v>
      </c>
      <c r="L9" s="68">
        <v>0</v>
      </c>
      <c r="M9" s="63">
        <v>76.5</v>
      </c>
      <c r="N9" s="33">
        <f t="shared" si="3"/>
        <v>0</v>
      </c>
      <c r="O9" s="36">
        <v>0.08</v>
      </c>
      <c r="P9" s="33">
        <f t="shared" si="4"/>
        <v>82.62</v>
      </c>
      <c r="Q9" s="33">
        <f t="shared" si="5"/>
        <v>0</v>
      </c>
    </row>
    <row r="10" spans="1:18" ht="25.5" x14ac:dyDescent="0.25">
      <c r="A10" s="6">
        <v>7</v>
      </c>
      <c r="B10" s="50" t="s">
        <v>92</v>
      </c>
      <c r="C10" s="47" t="s">
        <v>13</v>
      </c>
      <c r="D10" s="71">
        <v>10</v>
      </c>
      <c r="E10" s="74">
        <v>14.7</v>
      </c>
      <c r="F10" s="48">
        <f t="shared" si="0"/>
        <v>147</v>
      </c>
      <c r="G10" s="49">
        <v>0.08</v>
      </c>
      <c r="H10" s="48">
        <f t="shared" si="1"/>
        <v>15.875999999999999</v>
      </c>
      <c r="I10" s="48">
        <f t="shared" si="2"/>
        <v>158.76</v>
      </c>
      <c r="J10" s="50" t="s">
        <v>20</v>
      </c>
      <c r="K10" s="47" t="s">
        <v>13</v>
      </c>
      <c r="L10" s="71">
        <v>3</v>
      </c>
      <c r="M10" s="74">
        <v>14.7</v>
      </c>
      <c r="N10" s="48">
        <f t="shared" si="3"/>
        <v>44.099999999999994</v>
      </c>
      <c r="O10" s="49">
        <v>0.08</v>
      </c>
      <c r="P10" s="48">
        <f t="shared" si="4"/>
        <v>15.875999999999999</v>
      </c>
      <c r="Q10" s="48">
        <f t="shared" si="5"/>
        <v>47.628</v>
      </c>
      <c r="R10" t="s">
        <v>171</v>
      </c>
    </row>
    <row r="11" spans="1:18" ht="38.25" x14ac:dyDescent="0.25">
      <c r="A11" s="6">
        <v>8</v>
      </c>
      <c r="B11" s="50" t="s">
        <v>93</v>
      </c>
      <c r="C11" s="47" t="s">
        <v>14</v>
      </c>
      <c r="D11" s="71">
        <v>10</v>
      </c>
      <c r="E11" s="74">
        <v>121.54</v>
      </c>
      <c r="F11" s="48">
        <f t="shared" si="0"/>
        <v>1215.4000000000001</v>
      </c>
      <c r="G11" s="49">
        <v>0.08</v>
      </c>
      <c r="H11" s="48">
        <f t="shared" si="1"/>
        <v>131.26320000000001</v>
      </c>
      <c r="I11" s="48">
        <f t="shared" si="2"/>
        <v>1312.6320000000001</v>
      </c>
      <c r="J11" s="51" t="s">
        <v>21</v>
      </c>
      <c r="K11" s="47" t="s">
        <v>14</v>
      </c>
      <c r="L11" s="71">
        <v>0</v>
      </c>
      <c r="M11" s="74">
        <v>121.54</v>
      </c>
      <c r="N11" s="48">
        <f t="shared" si="3"/>
        <v>0</v>
      </c>
      <c r="O11" s="49">
        <v>0.08</v>
      </c>
      <c r="P11" s="48">
        <f t="shared" si="4"/>
        <v>131.26320000000001</v>
      </c>
      <c r="Q11" s="48">
        <f t="shared" si="5"/>
        <v>0</v>
      </c>
      <c r="R11" t="s">
        <v>171</v>
      </c>
    </row>
    <row r="12" spans="1:18" ht="38.25" x14ac:dyDescent="0.25">
      <c r="A12" s="6">
        <v>9</v>
      </c>
      <c r="B12" s="31" t="s">
        <v>165</v>
      </c>
      <c r="C12" s="32" t="s">
        <v>14</v>
      </c>
      <c r="D12" s="68">
        <v>4</v>
      </c>
      <c r="E12" s="63">
        <v>123.6</v>
      </c>
      <c r="F12" s="33">
        <f t="shared" si="0"/>
        <v>494.4</v>
      </c>
      <c r="G12" s="36">
        <v>0.08</v>
      </c>
      <c r="H12" s="33">
        <f t="shared" si="1"/>
        <v>133.488</v>
      </c>
      <c r="I12" s="33">
        <f t="shared" si="2"/>
        <v>533.952</v>
      </c>
      <c r="J12" s="31" t="s">
        <v>181</v>
      </c>
      <c r="K12" s="32" t="s">
        <v>14</v>
      </c>
      <c r="L12" s="68">
        <v>2</v>
      </c>
      <c r="M12" s="63">
        <v>103</v>
      </c>
      <c r="N12" s="33">
        <f t="shared" si="3"/>
        <v>206</v>
      </c>
      <c r="O12" s="36">
        <v>0.08</v>
      </c>
      <c r="P12" s="33">
        <f t="shared" si="4"/>
        <v>111.24000000000001</v>
      </c>
      <c r="Q12" s="33">
        <f t="shared" si="5"/>
        <v>222.48000000000002</v>
      </c>
      <c r="R12" t="s">
        <v>176</v>
      </c>
    </row>
    <row r="13" spans="1:18" ht="38.25" x14ac:dyDescent="0.25">
      <c r="A13" s="6">
        <v>10</v>
      </c>
      <c r="B13" s="28" t="s">
        <v>90</v>
      </c>
      <c r="C13" s="32" t="s">
        <v>13</v>
      </c>
      <c r="D13" s="68">
        <v>3</v>
      </c>
      <c r="E13" s="63">
        <v>47.75</v>
      </c>
      <c r="F13" s="33">
        <f t="shared" si="0"/>
        <v>143.25</v>
      </c>
      <c r="G13" s="36">
        <v>0.08</v>
      </c>
      <c r="H13" s="33">
        <f t="shared" si="1"/>
        <v>51.57</v>
      </c>
      <c r="I13" s="33">
        <f t="shared" si="2"/>
        <v>154.71</v>
      </c>
      <c r="J13" s="28" t="s">
        <v>15</v>
      </c>
      <c r="K13" s="32" t="s">
        <v>14</v>
      </c>
      <c r="L13" s="68">
        <v>0</v>
      </c>
      <c r="M13" s="63">
        <v>39.79</v>
      </c>
      <c r="N13" s="33">
        <f t="shared" si="3"/>
        <v>0</v>
      </c>
      <c r="O13" s="36">
        <v>0.08</v>
      </c>
      <c r="P13" s="33">
        <f t="shared" si="4"/>
        <v>42.973199999999999</v>
      </c>
      <c r="Q13" s="33">
        <f t="shared" si="5"/>
        <v>0</v>
      </c>
    </row>
    <row r="14" spans="1:18" x14ac:dyDescent="0.25">
      <c r="A14" s="116" t="s">
        <v>12</v>
      </c>
      <c r="B14" s="116"/>
      <c r="C14" s="116"/>
      <c r="D14" s="116"/>
      <c r="E14" s="116"/>
      <c r="F14" s="9">
        <f>SUM(F4:F13)</f>
        <v>3818.9900000000002</v>
      </c>
      <c r="G14" s="15"/>
      <c r="H14" s="15"/>
      <c r="I14" s="9">
        <f>SUM(I4:I13)</f>
        <v>4124.5092000000004</v>
      </c>
      <c r="J14" s="116" t="s">
        <v>12</v>
      </c>
      <c r="K14" s="116"/>
      <c r="L14" s="116"/>
      <c r="M14" s="116"/>
      <c r="N14" s="16">
        <f>SUM(N4:N13)</f>
        <v>589.35</v>
      </c>
      <c r="O14" s="17"/>
      <c r="P14" s="17"/>
      <c r="Q14" s="16">
        <f>SUM(Q4:Q13)</f>
        <v>636.49800000000005</v>
      </c>
    </row>
    <row r="15" spans="1:18" x14ac:dyDescent="0.25">
      <c r="A15" s="8"/>
      <c r="B15" s="8"/>
      <c r="C15" s="8"/>
      <c r="J15" s="8"/>
      <c r="K15" s="8"/>
      <c r="N15" s="8"/>
      <c r="O15" s="8"/>
      <c r="P15" s="8"/>
      <c r="Q15" s="8"/>
    </row>
    <row r="16" spans="1:18" x14ac:dyDescent="0.25">
      <c r="A16" s="8"/>
      <c r="B16" s="8"/>
      <c r="C16" s="8"/>
      <c r="J16" s="8"/>
      <c r="K16" s="8"/>
      <c r="N16" s="8"/>
      <c r="O16" s="8"/>
      <c r="P16" s="8"/>
      <c r="Q16" s="8"/>
    </row>
  </sheetData>
  <mergeCells count="13">
    <mergeCell ref="J2:Q2"/>
    <mergeCell ref="A14:E14"/>
    <mergeCell ref="J14:M14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5.570312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29.285156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98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8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  <c r="R2" t="s">
        <v>172</v>
      </c>
    </row>
    <row r="3" spans="1:18" ht="48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53.25" customHeight="1" x14ac:dyDescent="0.25">
      <c r="A4" s="18">
        <v>1</v>
      </c>
      <c r="B4" s="24" t="s">
        <v>50</v>
      </c>
      <c r="C4" s="32" t="s">
        <v>14</v>
      </c>
      <c r="D4" s="69">
        <v>20</v>
      </c>
      <c r="E4" s="64">
        <v>1020</v>
      </c>
      <c r="F4" s="25">
        <f>D4*E4</f>
        <v>20400</v>
      </c>
      <c r="G4" s="26">
        <v>0.08</v>
      </c>
      <c r="H4" s="25">
        <f>E4*1.08</f>
        <v>1101.6000000000001</v>
      </c>
      <c r="I4" s="25">
        <f>D4*H4</f>
        <v>22032.000000000004</v>
      </c>
      <c r="J4" s="24" t="s">
        <v>50</v>
      </c>
      <c r="K4" s="18" t="s">
        <v>14</v>
      </c>
      <c r="L4" s="65">
        <v>11</v>
      </c>
      <c r="M4" s="64">
        <v>850.01</v>
      </c>
      <c r="N4" s="25">
        <f>L4*M4</f>
        <v>9350.11</v>
      </c>
      <c r="O4" s="26">
        <v>0.08</v>
      </c>
      <c r="P4" s="25">
        <f>M4*1.08</f>
        <v>918.01080000000002</v>
      </c>
      <c r="Q4" s="25">
        <f>L4*P4</f>
        <v>10098.1188</v>
      </c>
    </row>
    <row r="5" spans="1:18" x14ac:dyDescent="0.25">
      <c r="A5" s="93" t="s">
        <v>12</v>
      </c>
      <c r="B5" s="113"/>
      <c r="C5" s="113"/>
      <c r="D5" s="113"/>
      <c r="E5" s="97"/>
      <c r="F5" s="2">
        <f>SUM(F4:F4)</f>
        <v>20400</v>
      </c>
      <c r="G5" s="98"/>
      <c r="H5" s="100"/>
      <c r="I5" s="2">
        <f>SUM(I4:I4)</f>
        <v>22032.000000000004</v>
      </c>
      <c r="J5" s="93" t="s">
        <v>12</v>
      </c>
      <c r="K5" s="94"/>
      <c r="L5" s="94"/>
      <c r="M5" s="95"/>
      <c r="N5" s="2">
        <f>SUM(N4:N4)</f>
        <v>9350.11</v>
      </c>
      <c r="O5" s="98"/>
      <c r="P5" s="100"/>
      <c r="Q5" s="2">
        <f>SUM(Q4:Q4)</f>
        <v>10098.1188</v>
      </c>
    </row>
  </sheetData>
  <mergeCells count="15"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5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3.4257812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22.710937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98" t="s">
        <v>79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8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  <c r="R2" t="s">
        <v>172</v>
      </c>
    </row>
    <row r="3" spans="1:18" ht="48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50.25" customHeight="1" x14ac:dyDescent="0.25">
      <c r="A4" s="18">
        <v>1</v>
      </c>
      <c r="B4" s="24" t="s">
        <v>139</v>
      </c>
      <c r="C4" s="32" t="s">
        <v>14</v>
      </c>
      <c r="D4" s="69">
        <v>2</v>
      </c>
      <c r="E4" s="64">
        <v>1774.14</v>
      </c>
      <c r="F4" s="25">
        <f>D4*E4</f>
        <v>3548.28</v>
      </c>
      <c r="G4" s="26">
        <v>0.08</v>
      </c>
      <c r="H4" s="25">
        <f>E4*1.08</f>
        <v>1916.0712000000003</v>
      </c>
      <c r="I4" s="25">
        <f>D4*H4</f>
        <v>3832.1424000000006</v>
      </c>
      <c r="J4" s="24" t="s">
        <v>139</v>
      </c>
      <c r="K4" s="18" t="s">
        <v>14</v>
      </c>
      <c r="L4" s="65">
        <v>1</v>
      </c>
      <c r="M4" s="64">
        <v>2311.7800000000002</v>
      </c>
      <c r="N4" s="25">
        <f>L4*M4</f>
        <v>2311.7800000000002</v>
      </c>
      <c r="O4" s="26">
        <v>0.08</v>
      </c>
      <c r="P4" s="25">
        <f>M4*1.08</f>
        <v>2496.7224000000006</v>
      </c>
      <c r="Q4" s="25">
        <f>L4*P4</f>
        <v>2496.7224000000006</v>
      </c>
    </row>
    <row r="5" spans="1:18" x14ac:dyDescent="0.25">
      <c r="A5" s="119" t="s">
        <v>12</v>
      </c>
      <c r="B5" s="122"/>
      <c r="C5" s="122"/>
      <c r="D5" s="122"/>
      <c r="E5" s="123"/>
      <c r="F5" s="20">
        <f>SUM(F4:F4)</f>
        <v>3548.28</v>
      </c>
      <c r="G5" s="117"/>
      <c r="H5" s="118"/>
      <c r="I5" s="20">
        <f>SUM(I4:I4)</f>
        <v>3832.1424000000006</v>
      </c>
      <c r="J5" s="119" t="s">
        <v>12</v>
      </c>
      <c r="K5" s="120"/>
      <c r="L5" s="120"/>
      <c r="M5" s="121"/>
      <c r="N5" s="20">
        <f>SUM(N4:N4)</f>
        <v>2311.7800000000002</v>
      </c>
      <c r="O5" s="117"/>
      <c r="P5" s="118"/>
      <c r="Q5" s="20">
        <f>SUM(Q4:Q4)</f>
        <v>2496.7224000000006</v>
      </c>
    </row>
  </sheetData>
  <mergeCells count="15"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3" customWidth="1"/>
    <col min="3" max="3" width="5.7109375" customWidth="1"/>
    <col min="4" max="5" width="9.28515625" bestFit="1" customWidth="1"/>
    <col min="6" max="6" width="11" customWidth="1"/>
    <col min="7" max="7" width="5.140625" customWidth="1"/>
    <col min="8" max="8" width="9.28515625" bestFit="1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3" max="13" width="9.28515625" bestFit="1" customWidth="1"/>
    <col min="14" max="14" width="10.140625" bestFit="1" customWidth="1"/>
    <col min="15" max="15" width="4.85546875" customWidth="1"/>
    <col min="16" max="16" width="9.28515625" bestFit="1" customWidth="1"/>
    <col min="17" max="17" width="12.140625" customWidth="1"/>
  </cols>
  <sheetData>
    <row r="1" spans="1:18" x14ac:dyDescent="0.25">
      <c r="A1" s="98" t="s">
        <v>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8" ht="28.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  <c r="R2" t="s">
        <v>172</v>
      </c>
    </row>
    <row r="3" spans="1:18" ht="36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2" t="s">
        <v>9</v>
      </c>
      <c r="K3" s="12" t="s">
        <v>10</v>
      </c>
      <c r="L3" s="12" t="s">
        <v>2</v>
      </c>
      <c r="M3" s="12" t="s">
        <v>3</v>
      </c>
      <c r="N3" s="12" t="s">
        <v>40</v>
      </c>
      <c r="O3" s="12" t="s">
        <v>5</v>
      </c>
      <c r="P3" s="12" t="s">
        <v>6</v>
      </c>
      <c r="Q3" s="12" t="s">
        <v>39</v>
      </c>
    </row>
    <row r="4" spans="1:18" ht="76.5" x14ac:dyDescent="0.25">
      <c r="A4" s="3">
        <v>1</v>
      </c>
      <c r="B4" s="34" t="s">
        <v>145</v>
      </c>
      <c r="C4" s="32" t="s">
        <v>13</v>
      </c>
      <c r="D4" s="70">
        <v>1500</v>
      </c>
      <c r="E4" s="63">
        <v>49.85</v>
      </c>
      <c r="F4" s="33">
        <f>D4*E4</f>
        <v>74775</v>
      </c>
      <c r="G4" s="36">
        <v>0.08</v>
      </c>
      <c r="H4" s="33">
        <f>E4*1.08</f>
        <v>53.838000000000008</v>
      </c>
      <c r="I4" s="33">
        <f>D4*H4</f>
        <v>80757.000000000015</v>
      </c>
      <c r="J4" s="31" t="s">
        <v>144</v>
      </c>
      <c r="K4" s="32" t="s">
        <v>13</v>
      </c>
      <c r="L4" s="68">
        <v>1496</v>
      </c>
      <c r="M4" s="63">
        <v>41.54</v>
      </c>
      <c r="N4" s="33">
        <f>L4*M4</f>
        <v>62143.839999999997</v>
      </c>
      <c r="O4" s="36">
        <v>0.08</v>
      </c>
      <c r="P4" s="33">
        <f>M4*1.08</f>
        <v>44.863199999999999</v>
      </c>
      <c r="Q4" s="33">
        <f>L4*P4</f>
        <v>67115.347200000004</v>
      </c>
    </row>
    <row r="5" spans="1:18" x14ac:dyDescent="0.25">
      <c r="A5" s="114" t="s">
        <v>12</v>
      </c>
      <c r="B5" s="111"/>
      <c r="C5" s="111"/>
      <c r="D5" s="111"/>
      <c r="E5" s="111"/>
      <c r="F5" s="2">
        <f>SUM(F4:F4)</f>
        <v>74775</v>
      </c>
      <c r="G5" s="111"/>
      <c r="H5" s="111"/>
      <c r="I5" s="2">
        <f>SUM(I4:I4)</f>
        <v>80757.000000000015</v>
      </c>
      <c r="J5" s="114" t="s">
        <v>12</v>
      </c>
      <c r="K5" s="114"/>
      <c r="L5" s="114"/>
      <c r="M5" s="114"/>
      <c r="N5" s="2">
        <f>SUM(N4:N4)</f>
        <v>62143.839999999997</v>
      </c>
      <c r="O5" s="111"/>
      <c r="P5" s="111"/>
      <c r="Q5" s="2">
        <f>SUM(Q4:Q4)</f>
        <v>67115.347200000004</v>
      </c>
    </row>
  </sheetData>
  <mergeCells count="15">
    <mergeCell ref="A1:Q1"/>
    <mergeCell ref="A5:E5"/>
    <mergeCell ref="G5:H5"/>
    <mergeCell ref="J5:M5"/>
    <mergeCell ref="O5:P5"/>
    <mergeCell ref="F2:F3"/>
    <mergeCell ref="G2:G3"/>
    <mergeCell ref="H2:H3"/>
    <mergeCell ref="I2:I3"/>
    <mergeCell ref="J2:Q2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R6"/>
  <sheetViews>
    <sheetView workbookViewId="0">
      <selection activeCell="Q4" sqref="A4:Q6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98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8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  <c r="R2" t="s">
        <v>182</v>
      </c>
    </row>
    <row r="3" spans="1:18" ht="48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2" t="s">
        <v>9</v>
      </c>
      <c r="K3" s="12" t="s">
        <v>10</v>
      </c>
      <c r="L3" s="12" t="s">
        <v>2</v>
      </c>
      <c r="M3" s="12" t="s">
        <v>3</v>
      </c>
      <c r="N3" s="12" t="s">
        <v>40</v>
      </c>
      <c r="O3" s="12" t="s">
        <v>5</v>
      </c>
      <c r="P3" s="12" t="s">
        <v>6</v>
      </c>
      <c r="Q3" s="12" t="s">
        <v>39</v>
      </c>
    </row>
    <row r="4" spans="1:18" ht="76.5" x14ac:dyDescent="0.25">
      <c r="A4" s="18">
        <v>1</v>
      </c>
      <c r="B4" s="35" t="s">
        <v>86</v>
      </c>
      <c r="C4" s="32" t="s">
        <v>14</v>
      </c>
      <c r="D4" s="69">
        <v>500</v>
      </c>
      <c r="E4" s="64">
        <v>611.52</v>
      </c>
      <c r="F4" s="25">
        <f>D4*E4</f>
        <v>305760</v>
      </c>
      <c r="G4" s="26">
        <v>0.08</v>
      </c>
      <c r="H4" s="25">
        <f>E4*1.08</f>
        <v>660.44159999999999</v>
      </c>
      <c r="I4" s="25">
        <f>D4*H4</f>
        <v>330220.79999999999</v>
      </c>
      <c r="J4" s="35" t="s">
        <v>31</v>
      </c>
      <c r="K4" s="18" t="s">
        <v>14</v>
      </c>
      <c r="L4" s="65">
        <v>447</v>
      </c>
      <c r="M4" s="64">
        <v>509.6</v>
      </c>
      <c r="N4" s="25">
        <f>L4*M4</f>
        <v>227791.2</v>
      </c>
      <c r="O4" s="26">
        <v>0.08</v>
      </c>
      <c r="P4" s="25">
        <f>M4*1.08</f>
        <v>550.36800000000005</v>
      </c>
      <c r="Q4" s="25">
        <f>L4*P4</f>
        <v>246014.49600000001</v>
      </c>
    </row>
    <row r="5" spans="1:18" ht="51" x14ac:dyDescent="0.25">
      <c r="A5" s="18">
        <v>2</v>
      </c>
      <c r="B5" s="35" t="s">
        <v>53</v>
      </c>
      <c r="C5" s="32" t="s">
        <v>14</v>
      </c>
      <c r="D5" s="69">
        <v>10</v>
      </c>
      <c r="E5" s="64">
        <v>1034.8800000000001</v>
      </c>
      <c r="F5" s="25">
        <f>D5*E5</f>
        <v>10348.800000000001</v>
      </c>
      <c r="G5" s="26">
        <v>0.08</v>
      </c>
      <c r="H5" s="25">
        <f>E5*1.08</f>
        <v>1117.6704000000002</v>
      </c>
      <c r="I5" s="25">
        <f>D5*H5</f>
        <v>11176.704000000002</v>
      </c>
      <c r="J5" s="35" t="s">
        <v>53</v>
      </c>
      <c r="K5" s="18" t="s">
        <v>14</v>
      </c>
      <c r="L5" s="65">
        <v>7</v>
      </c>
      <c r="M5" s="64">
        <v>862.4</v>
      </c>
      <c r="N5" s="25">
        <f>L5*M5</f>
        <v>6036.8</v>
      </c>
      <c r="O5" s="26">
        <v>0.08</v>
      </c>
      <c r="P5" s="25">
        <f>M5*1.08</f>
        <v>931.39200000000005</v>
      </c>
      <c r="Q5" s="25">
        <f>L5*P5</f>
        <v>6519.7440000000006</v>
      </c>
    </row>
    <row r="6" spans="1:18" x14ac:dyDescent="0.25">
      <c r="A6" s="93" t="s">
        <v>12</v>
      </c>
      <c r="B6" s="113"/>
      <c r="C6" s="113"/>
      <c r="D6" s="113"/>
      <c r="E6" s="97"/>
      <c r="F6" s="13">
        <f>SUM(F4:F5)</f>
        <v>316108.79999999999</v>
      </c>
      <c r="G6" s="96"/>
      <c r="H6" s="97"/>
      <c r="I6" s="13">
        <f>SUM(I4:I5)</f>
        <v>341397.50400000002</v>
      </c>
      <c r="J6" s="93" t="s">
        <v>12</v>
      </c>
      <c r="K6" s="94"/>
      <c r="L6" s="94"/>
      <c r="M6" s="95"/>
      <c r="N6" s="13">
        <f>SUM(N4:N5)</f>
        <v>233828</v>
      </c>
      <c r="O6" s="96"/>
      <c r="P6" s="97"/>
      <c r="Q6" s="13">
        <f>SUM(Q4:Q5)</f>
        <v>252534.24000000002</v>
      </c>
    </row>
  </sheetData>
  <mergeCells count="15">
    <mergeCell ref="A6:E6"/>
    <mergeCell ref="J2:Q2"/>
    <mergeCell ref="G6:H6"/>
    <mergeCell ref="J6:M6"/>
    <mergeCell ref="O6:P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34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R8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25.1406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98" t="s">
        <v>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8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  <c r="R2" t="s">
        <v>183</v>
      </c>
    </row>
    <row r="3" spans="1:18" ht="48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56.25" customHeight="1" x14ac:dyDescent="0.25">
      <c r="A4" s="1">
        <v>1</v>
      </c>
      <c r="B4" s="41" t="s">
        <v>18</v>
      </c>
      <c r="C4" s="18" t="s">
        <v>14</v>
      </c>
      <c r="D4" s="76">
        <v>400</v>
      </c>
      <c r="E4" s="62">
        <v>41.99</v>
      </c>
      <c r="F4" s="25">
        <f>D4*E4</f>
        <v>16796</v>
      </c>
      <c r="G4" s="26">
        <v>0.08</v>
      </c>
      <c r="H4" s="25">
        <f>E4*1.08</f>
        <v>45.349200000000003</v>
      </c>
      <c r="I4" s="25">
        <f>D4*H4</f>
        <v>18139.68</v>
      </c>
      <c r="J4" s="41" t="s">
        <v>184</v>
      </c>
      <c r="K4" s="18" t="s">
        <v>14</v>
      </c>
      <c r="L4" s="76">
        <v>305</v>
      </c>
      <c r="M4" s="62">
        <v>34.99</v>
      </c>
      <c r="N4" s="25">
        <f>L4*M4</f>
        <v>10671.95</v>
      </c>
      <c r="O4" s="26">
        <v>0.08</v>
      </c>
      <c r="P4" s="25">
        <f>M4*1.08</f>
        <v>37.789200000000008</v>
      </c>
      <c r="Q4" s="25">
        <f>L4*P4</f>
        <v>11525.706000000002</v>
      </c>
    </row>
    <row r="5" spans="1:18" x14ac:dyDescent="0.25">
      <c r="A5" s="1">
        <v>5</v>
      </c>
      <c r="B5" s="93" t="s">
        <v>12</v>
      </c>
      <c r="C5" s="94"/>
      <c r="D5" s="94"/>
      <c r="E5" s="95"/>
      <c r="F5" s="2">
        <f>SUM(F4:F4)</f>
        <v>16796</v>
      </c>
      <c r="G5" s="98"/>
      <c r="H5" s="100"/>
      <c r="I5" s="2">
        <f>SUM(I4:I4)</f>
        <v>18139.68</v>
      </c>
      <c r="J5" s="93" t="s">
        <v>12</v>
      </c>
      <c r="K5" s="94"/>
      <c r="L5" s="94"/>
      <c r="M5" s="95"/>
      <c r="N5" s="2">
        <f>SUM(N4:N4)</f>
        <v>10671.95</v>
      </c>
      <c r="O5" s="98"/>
      <c r="P5" s="100"/>
      <c r="Q5" s="2">
        <f>SUM(Q4:Q4)</f>
        <v>11525.706000000002</v>
      </c>
    </row>
    <row r="8" spans="1:18" x14ac:dyDescent="0.25">
      <c r="B8" s="124" t="s">
        <v>158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</sheetData>
  <mergeCells count="16">
    <mergeCell ref="B8:P8"/>
    <mergeCell ref="B5:E5"/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S5"/>
  <sheetViews>
    <sheetView workbookViewId="0">
      <selection activeCell="V2" sqref="R2:V2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9" x14ac:dyDescent="0.25">
      <c r="A1" s="98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9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  <c r="R2" t="s">
        <v>176</v>
      </c>
      <c r="S2" t="s">
        <v>185</v>
      </c>
    </row>
    <row r="3" spans="1:19" ht="48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9" ht="51" x14ac:dyDescent="0.25">
      <c r="A4" s="18">
        <v>1</v>
      </c>
      <c r="B4" s="24" t="s">
        <v>33</v>
      </c>
      <c r="C4" s="32" t="s">
        <v>14</v>
      </c>
      <c r="D4" s="69">
        <v>10000</v>
      </c>
      <c r="E4" s="64">
        <v>6.3</v>
      </c>
      <c r="F4" s="25">
        <f>D4*E4</f>
        <v>63000</v>
      </c>
      <c r="G4" s="26">
        <v>0.08</v>
      </c>
      <c r="H4" s="25">
        <f>E4*1.08</f>
        <v>6.8040000000000003</v>
      </c>
      <c r="I4" s="25">
        <f>D4*H4</f>
        <v>68040</v>
      </c>
      <c r="J4" s="24" t="s">
        <v>186</v>
      </c>
      <c r="K4" s="18" t="s">
        <v>14</v>
      </c>
      <c r="L4" s="65">
        <v>9375</v>
      </c>
      <c r="M4" s="64">
        <v>5.25</v>
      </c>
      <c r="N4" s="25">
        <f>L4*M4</f>
        <v>49218.75</v>
      </c>
      <c r="O4" s="26">
        <v>0.08</v>
      </c>
      <c r="P4" s="25">
        <f>M4*1.08</f>
        <v>5.67</v>
      </c>
      <c r="Q4" s="25">
        <f>L4*P4</f>
        <v>53156.25</v>
      </c>
    </row>
    <row r="5" spans="1:19" x14ac:dyDescent="0.25">
      <c r="A5" s="1">
        <v>5</v>
      </c>
      <c r="B5" s="93" t="s">
        <v>12</v>
      </c>
      <c r="C5" s="94"/>
      <c r="D5" s="94"/>
      <c r="E5" s="95"/>
      <c r="F5" s="2">
        <f>SUM(F4:F4)</f>
        <v>63000</v>
      </c>
      <c r="G5" s="98"/>
      <c r="H5" s="100"/>
      <c r="I5" s="2">
        <f>SUM(I4:I4)</f>
        <v>68040</v>
      </c>
      <c r="J5" s="93" t="s">
        <v>12</v>
      </c>
      <c r="K5" s="94"/>
      <c r="L5" s="94"/>
      <c r="M5" s="95"/>
      <c r="N5" s="2">
        <f>SUM(N4:N4)</f>
        <v>49218.75</v>
      </c>
      <c r="O5" s="98"/>
      <c r="P5" s="100"/>
      <c r="Q5" s="2">
        <f>SUM(Q4:Q4)</f>
        <v>53156.25</v>
      </c>
    </row>
  </sheetData>
  <mergeCells count="15">
    <mergeCell ref="B5:E5"/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11"/>
  <sheetViews>
    <sheetView zoomScaleNormal="100" workbookViewId="0">
      <selection activeCell="I15" sqref="I15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5" max="5" width="19.42578125" customWidth="1"/>
    <col min="6" max="6" width="10.5703125" customWidth="1"/>
    <col min="7" max="7" width="11.85546875" customWidth="1"/>
    <col min="8" max="8" width="11.28515625" customWidth="1"/>
    <col min="9" max="9" width="10.140625" customWidth="1"/>
    <col min="10" max="10" width="15.7109375" customWidth="1"/>
    <col min="11" max="11" width="8.85546875" customWidth="1"/>
    <col min="12" max="12" width="12.42578125" customWidth="1"/>
    <col min="13" max="13" width="17.42578125" customWidth="1"/>
  </cols>
  <sheetData>
    <row r="1" spans="1:13" x14ac:dyDescent="0.25">
      <c r="A1" s="111" t="s">
        <v>205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24.75" customHeight="1" x14ac:dyDescent="0.25">
      <c r="A2" s="135" t="s">
        <v>0</v>
      </c>
      <c r="B2" s="135" t="s">
        <v>16</v>
      </c>
      <c r="C2" s="135" t="s">
        <v>1</v>
      </c>
      <c r="D2" s="135" t="s">
        <v>2</v>
      </c>
      <c r="E2" s="134" t="s">
        <v>220</v>
      </c>
      <c r="F2" s="136" t="s">
        <v>221</v>
      </c>
      <c r="G2" s="134" t="s">
        <v>223</v>
      </c>
      <c r="H2" s="134" t="s">
        <v>224</v>
      </c>
      <c r="I2" s="135" t="s">
        <v>3</v>
      </c>
      <c r="J2" s="135" t="s">
        <v>40</v>
      </c>
      <c r="K2" s="135" t="s">
        <v>5</v>
      </c>
      <c r="L2" s="135" t="s">
        <v>6</v>
      </c>
      <c r="M2" s="135" t="s">
        <v>39</v>
      </c>
    </row>
    <row r="3" spans="1:13" ht="53.25" customHeight="1" x14ac:dyDescent="0.25">
      <c r="A3" s="135"/>
      <c r="B3" s="135"/>
      <c r="C3" s="135"/>
      <c r="D3" s="135"/>
      <c r="E3" s="169"/>
      <c r="F3" s="136" t="s">
        <v>222</v>
      </c>
      <c r="G3" s="169"/>
      <c r="H3" s="169"/>
      <c r="I3" s="135"/>
      <c r="J3" s="135"/>
      <c r="K3" s="135"/>
      <c r="L3" s="135"/>
      <c r="M3" s="135"/>
    </row>
    <row r="4" spans="1:13" ht="40.5" customHeight="1" x14ac:dyDescent="0.25">
      <c r="A4" s="153">
        <v>1</v>
      </c>
      <c r="B4" s="159" t="s">
        <v>45</v>
      </c>
      <c r="C4" s="170" t="s">
        <v>14</v>
      </c>
      <c r="D4" s="170">
        <v>5</v>
      </c>
      <c r="E4" s="43"/>
      <c r="F4" s="43"/>
      <c r="G4" s="43"/>
      <c r="H4" s="43"/>
      <c r="I4" s="29"/>
      <c r="J4" s="29"/>
      <c r="K4" s="26"/>
      <c r="L4" s="25"/>
      <c r="M4" s="25"/>
    </row>
    <row r="5" spans="1:13" ht="40.5" customHeight="1" x14ac:dyDescent="0.25">
      <c r="A5" s="153">
        <v>2</v>
      </c>
      <c r="B5" s="159" t="s">
        <v>147</v>
      </c>
      <c r="C5" s="170" t="s">
        <v>14</v>
      </c>
      <c r="D5" s="170">
        <v>15</v>
      </c>
      <c r="E5" s="43"/>
      <c r="F5" s="43"/>
      <c r="G5" s="43"/>
      <c r="H5" s="43"/>
      <c r="I5" s="29"/>
      <c r="J5" s="29"/>
      <c r="K5" s="26"/>
      <c r="L5" s="25"/>
      <c r="M5" s="25"/>
    </row>
    <row r="6" spans="1:13" ht="40.5" customHeight="1" x14ac:dyDescent="0.25">
      <c r="A6" s="153">
        <v>3</v>
      </c>
      <c r="B6" s="159" t="s">
        <v>146</v>
      </c>
      <c r="C6" s="170" t="s">
        <v>14</v>
      </c>
      <c r="D6" s="170">
        <v>3</v>
      </c>
      <c r="E6" s="43"/>
      <c r="F6" s="43"/>
      <c r="G6" s="43"/>
      <c r="H6" s="43"/>
      <c r="I6" s="29"/>
      <c r="J6" s="29"/>
      <c r="K6" s="26"/>
      <c r="L6" s="25"/>
      <c r="M6" s="25"/>
    </row>
    <row r="7" spans="1:13" ht="40.5" customHeight="1" x14ac:dyDescent="0.25">
      <c r="A7" s="153">
        <v>4</v>
      </c>
      <c r="B7" s="159" t="s">
        <v>169</v>
      </c>
      <c r="C7" s="170" t="s">
        <v>14</v>
      </c>
      <c r="D7" s="170">
        <v>3</v>
      </c>
      <c r="E7" s="43"/>
      <c r="F7" s="43"/>
      <c r="G7" s="43"/>
      <c r="H7" s="43"/>
      <c r="I7" s="29"/>
      <c r="J7" s="29"/>
      <c r="K7" s="26"/>
      <c r="L7" s="25"/>
      <c r="M7" s="25"/>
    </row>
    <row r="8" spans="1:13" ht="45.75" customHeight="1" x14ac:dyDescent="0.25">
      <c r="A8" s="153">
        <v>5</v>
      </c>
      <c r="B8" s="159" t="s">
        <v>46</v>
      </c>
      <c r="C8" s="170" t="s">
        <v>14</v>
      </c>
      <c r="D8" s="156">
        <v>20</v>
      </c>
      <c r="E8" s="32"/>
      <c r="F8" s="32"/>
      <c r="G8" s="32"/>
      <c r="H8" s="32"/>
      <c r="I8" s="25"/>
      <c r="J8" s="25"/>
      <c r="K8" s="26"/>
      <c r="L8" s="38"/>
      <c r="M8" s="25"/>
    </row>
    <row r="9" spans="1:13" x14ac:dyDescent="0.25">
      <c r="A9" s="166" t="s">
        <v>226</v>
      </c>
      <c r="B9" s="166"/>
      <c r="C9" s="166"/>
      <c r="D9" s="166"/>
      <c r="E9" s="166"/>
      <c r="F9" s="166"/>
      <c r="G9" s="166"/>
      <c r="H9" s="166"/>
      <c r="I9" s="166"/>
      <c r="J9" s="167"/>
      <c r="M9" s="167"/>
    </row>
    <row r="10" spans="1:13" ht="15.75" thickBot="1" x14ac:dyDescent="0.3"/>
    <row r="11" spans="1:13" ht="15.75" thickBot="1" x14ac:dyDescent="0.3">
      <c r="B11" s="164" t="s">
        <v>38</v>
      </c>
      <c r="C11" s="87"/>
      <c r="D11" s="88"/>
      <c r="E11" s="168"/>
      <c r="F11" s="168"/>
      <c r="G11" s="168"/>
      <c r="H11" s="168"/>
    </row>
  </sheetData>
  <mergeCells count="14">
    <mergeCell ref="A9:I9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R6"/>
  <sheetViews>
    <sheetView workbookViewId="0">
      <selection activeCell="Q4" sqref="A4:Q6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5" width="9.28515625" bestFit="1" customWidth="1"/>
    <col min="6" max="6" width="10.140625" bestFit="1" customWidth="1"/>
    <col min="7" max="7" width="6.140625" customWidth="1"/>
    <col min="8" max="8" width="9.28515625" bestFit="1" customWidth="1"/>
    <col min="9" max="9" width="10.140625" bestFit="1" customWidth="1"/>
    <col min="10" max="10" width="19" customWidth="1"/>
    <col min="11" max="11" width="6" customWidth="1"/>
    <col min="12" max="13" width="9.28515625" bestFit="1" customWidth="1"/>
    <col min="14" max="14" width="10.140625" bestFit="1" customWidth="1"/>
    <col min="15" max="15" width="6" customWidth="1"/>
    <col min="16" max="16" width="9.28515625" bestFit="1" customWidth="1"/>
    <col min="17" max="17" width="10.140625" bestFit="1" customWidth="1"/>
  </cols>
  <sheetData>
    <row r="1" spans="1:18" x14ac:dyDescent="0.25">
      <c r="A1" s="111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32.2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  <c r="R2" t="s">
        <v>172</v>
      </c>
    </row>
    <row r="3" spans="1:18" ht="36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53.25" customHeight="1" x14ac:dyDescent="0.25">
      <c r="A4" s="3">
        <v>1</v>
      </c>
      <c r="B4" s="28" t="s">
        <v>98</v>
      </c>
      <c r="C4" s="32" t="s">
        <v>14</v>
      </c>
      <c r="D4" s="68">
        <v>150</v>
      </c>
      <c r="E4" s="63">
        <v>21.6</v>
      </c>
      <c r="F4" s="33">
        <f>D4*E4</f>
        <v>3240</v>
      </c>
      <c r="G4" s="36">
        <v>0.08</v>
      </c>
      <c r="H4" s="33">
        <f>E4*1.08</f>
        <v>23.328000000000003</v>
      </c>
      <c r="I4" s="33">
        <f>D4*H4</f>
        <v>3499.2000000000003</v>
      </c>
      <c r="J4" s="31" t="s">
        <v>188</v>
      </c>
      <c r="K4" s="32" t="s">
        <v>14</v>
      </c>
      <c r="L4" s="68">
        <v>125</v>
      </c>
      <c r="M4" s="63">
        <v>18</v>
      </c>
      <c r="N4" s="33">
        <f>L4*M4</f>
        <v>2250</v>
      </c>
      <c r="O4" s="36">
        <v>0.08</v>
      </c>
      <c r="P4" s="33">
        <f>M4*1.08</f>
        <v>19.440000000000001</v>
      </c>
      <c r="Q4" s="33">
        <f>L4*P4</f>
        <v>2430</v>
      </c>
    </row>
    <row r="5" spans="1:18" ht="53.25" customHeight="1" x14ac:dyDescent="0.25">
      <c r="A5" s="3">
        <v>2</v>
      </c>
      <c r="B5" s="28" t="s">
        <v>99</v>
      </c>
      <c r="C5" s="32" t="s">
        <v>14</v>
      </c>
      <c r="D5" s="68">
        <v>1000</v>
      </c>
      <c r="E5" s="63">
        <v>106.8</v>
      </c>
      <c r="F5" s="33">
        <f>D5*E5</f>
        <v>106800</v>
      </c>
      <c r="G5" s="36">
        <v>0.08</v>
      </c>
      <c r="H5" s="33">
        <f>E5*1.08</f>
        <v>115.34400000000001</v>
      </c>
      <c r="I5" s="33">
        <f>D5*H5</f>
        <v>115344.00000000001</v>
      </c>
      <c r="J5" s="31" t="s">
        <v>189</v>
      </c>
      <c r="K5" s="32" t="s">
        <v>14</v>
      </c>
      <c r="L5" s="68">
        <v>652</v>
      </c>
      <c r="M5" s="63">
        <v>89</v>
      </c>
      <c r="N5" s="33">
        <f>L5*M5</f>
        <v>58028</v>
      </c>
      <c r="O5" s="36">
        <v>0.08</v>
      </c>
      <c r="P5" s="33">
        <f>M5*1.08</f>
        <v>96.12</v>
      </c>
      <c r="Q5" s="33">
        <f>L5*P5</f>
        <v>62670.240000000005</v>
      </c>
    </row>
    <row r="6" spans="1:18" x14ac:dyDescent="0.25">
      <c r="A6" s="125" t="s">
        <v>12</v>
      </c>
      <c r="B6" s="125"/>
      <c r="C6" s="125"/>
      <c r="D6" s="125"/>
      <c r="E6" s="125"/>
      <c r="F6" s="9">
        <f>SUM(F4:F5)</f>
        <v>110040</v>
      </c>
      <c r="G6" s="126"/>
      <c r="H6" s="127"/>
      <c r="I6" s="9">
        <f>SUM(I4:I5)</f>
        <v>118843.20000000001</v>
      </c>
      <c r="J6" s="128" t="s">
        <v>12</v>
      </c>
      <c r="K6" s="125"/>
      <c r="L6" s="125"/>
      <c r="M6" s="125"/>
      <c r="N6" s="9">
        <f>SUM(N4:N5)</f>
        <v>60278</v>
      </c>
      <c r="O6" s="126"/>
      <c r="P6" s="127"/>
      <c r="Q6" s="9">
        <f>SUM(Q4:Q5)</f>
        <v>65100.240000000005</v>
      </c>
    </row>
  </sheetData>
  <mergeCells count="15">
    <mergeCell ref="A1:Q1"/>
    <mergeCell ref="A6:E6"/>
    <mergeCell ref="G6:H6"/>
    <mergeCell ref="J6:M6"/>
    <mergeCell ref="O6:P6"/>
    <mergeCell ref="F2:F3"/>
    <mergeCell ref="G2:G3"/>
    <mergeCell ref="H2:H3"/>
    <mergeCell ref="I2:I3"/>
    <mergeCell ref="J2:Q2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R5"/>
  <sheetViews>
    <sheetView workbookViewId="0">
      <selection sqref="A1:Q5"/>
    </sheetView>
  </sheetViews>
  <sheetFormatPr defaultRowHeight="15" x14ac:dyDescent="0.25"/>
  <cols>
    <col min="1" max="1" width="3.5703125" customWidth="1"/>
    <col min="2" max="2" width="27.14062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8" x14ac:dyDescent="0.25">
      <c r="A1" s="98" t="s">
        <v>58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8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</row>
    <row r="3" spans="1:18" ht="48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81" customHeight="1" x14ac:dyDescent="0.25">
      <c r="A4" s="18">
        <v>1</v>
      </c>
      <c r="B4" s="59" t="s">
        <v>84</v>
      </c>
      <c r="C4" s="52" t="s">
        <v>14</v>
      </c>
      <c r="D4" s="79">
        <v>80</v>
      </c>
      <c r="E4" s="53">
        <v>409.49</v>
      </c>
      <c r="F4" s="53">
        <f>D4*E4</f>
        <v>32759.200000000001</v>
      </c>
      <c r="G4" s="54">
        <v>0.08</v>
      </c>
      <c r="H4" s="53">
        <f>E4*1.08</f>
        <v>442.24920000000003</v>
      </c>
      <c r="I4" s="53">
        <f>D4*H4</f>
        <v>35379.936000000002</v>
      </c>
      <c r="J4" s="59" t="s">
        <v>44</v>
      </c>
      <c r="K4" s="55" t="s">
        <v>14</v>
      </c>
      <c r="L4" s="55">
        <v>65</v>
      </c>
      <c r="M4" s="53">
        <v>409.49</v>
      </c>
      <c r="N4" s="53">
        <f>L4*M4</f>
        <v>26616.850000000002</v>
      </c>
      <c r="O4" s="54">
        <v>0.08</v>
      </c>
      <c r="P4" s="53">
        <f>M4*1.08</f>
        <v>442.24920000000003</v>
      </c>
      <c r="Q4" s="53">
        <f>L4*P4</f>
        <v>28746.198</v>
      </c>
      <c r="R4" t="s">
        <v>187</v>
      </c>
    </row>
    <row r="5" spans="1:18" x14ac:dyDescent="0.25">
      <c r="A5" s="1"/>
      <c r="B5" s="93" t="s">
        <v>12</v>
      </c>
      <c r="C5" s="94"/>
      <c r="D5" s="94"/>
      <c r="E5" s="95"/>
      <c r="F5" s="2">
        <f>SUM(F4:F4)</f>
        <v>32759.200000000001</v>
      </c>
      <c r="G5" s="98"/>
      <c r="H5" s="100"/>
      <c r="I5" s="2">
        <f>SUM(I4:I4)</f>
        <v>35379.936000000002</v>
      </c>
      <c r="J5" s="93" t="s">
        <v>12</v>
      </c>
      <c r="K5" s="94"/>
      <c r="L5" s="94"/>
      <c r="M5" s="95"/>
      <c r="N5" s="2">
        <f>SUM(N4:N4)</f>
        <v>26616.850000000002</v>
      </c>
      <c r="O5" s="98"/>
      <c r="P5" s="100"/>
      <c r="Q5" s="2">
        <f>SUM(Q4:Q4)</f>
        <v>28746.198</v>
      </c>
    </row>
  </sheetData>
  <mergeCells count="15">
    <mergeCell ref="B5:E5"/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Q6"/>
  <sheetViews>
    <sheetView workbookViewId="0">
      <selection activeCell="Q4" sqref="A4:Q6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10" max="10" width="20.140625" customWidth="1"/>
    <col min="11" max="11" width="6" customWidth="1"/>
  </cols>
  <sheetData>
    <row r="1" spans="1:17" x14ac:dyDescent="0.25">
      <c r="A1" s="111" t="s">
        <v>34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</row>
    <row r="3" spans="1:17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7" ht="63.75" x14ac:dyDescent="0.25">
      <c r="A4" s="18">
        <v>1</v>
      </c>
      <c r="B4" s="27" t="s">
        <v>41</v>
      </c>
      <c r="C4" s="18" t="s">
        <v>14</v>
      </c>
      <c r="D4" s="65">
        <v>200</v>
      </c>
      <c r="E4" s="64">
        <v>4.08</v>
      </c>
      <c r="F4" s="25">
        <f>D4*E4</f>
        <v>816</v>
      </c>
      <c r="G4" s="26">
        <v>0.08</v>
      </c>
      <c r="H4" s="25">
        <f>E4*1.08</f>
        <v>4.4064000000000005</v>
      </c>
      <c r="I4" s="25">
        <f>D4*H4</f>
        <v>881.28000000000009</v>
      </c>
      <c r="J4" s="27" t="s">
        <v>41</v>
      </c>
      <c r="K4" s="18" t="s">
        <v>14</v>
      </c>
      <c r="L4" s="65">
        <v>57</v>
      </c>
      <c r="M4" s="64">
        <v>3.4</v>
      </c>
      <c r="N4" s="25">
        <f>L4*M4</f>
        <v>193.79999999999998</v>
      </c>
      <c r="O4" s="26">
        <v>0.08</v>
      </c>
      <c r="P4" s="25">
        <f>M4*1.08</f>
        <v>3.6720000000000002</v>
      </c>
      <c r="Q4" s="25">
        <f>L4*P4</f>
        <v>209.304</v>
      </c>
    </row>
    <row r="5" spans="1:17" ht="35.25" customHeight="1" x14ac:dyDescent="0.25">
      <c r="A5" s="18">
        <v>2</v>
      </c>
      <c r="B5" s="27" t="s">
        <v>42</v>
      </c>
      <c r="C5" s="18" t="s">
        <v>14</v>
      </c>
      <c r="D5" s="67">
        <v>10</v>
      </c>
      <c r="E5" s="66">
        <v>13.2</v>
      </c>
      <c r="F5" s="25">
        <f>D5*E5</f>
        <v>132</v>
      </c>
      <c r="G5" s="26">
        <v>0.08</v>
      </c>
      <c r="H5" s="25">
        <f>E5*1.08</f>
        <v>14.256</v>
      </c>
      <c r="I5" s="25">
        <f>D5*H5</f>
        <v>142.56</v>
      </c>
      <c r="J5" s="27" t="s">
        <v>42</v>
      </c>
      <c r="K5" s="21" t="s">
        <v>14</v>
      </c>
      <c r="L5" s="67">
        <v>5</v>
      </c>
      <c r="M5" s="66">
        <v>11</v>
      </c>
      <c r="N5" s="25">
        <f>L5*M5</f>
        <v>55</v>
      </c>
      <c r="O5" s="26">
        <v>0.08</v>
      </c>
      <c r="P5" s="25">
        <f>M5*1.08</f>
        <v>11.88</v>
      </c>
      <c r="Q5" s="25">
        <f>L5*P5</f>
        <v>59.400000000000006</v>
      </c>
    </row>
    <row r="6" spans="1:17" s="10" customFormat="1" x14ac:dyDescent="0.25">
      <c r="A6" s="108" t="s">
        <v>12</v>
      </c>
      <c r="B6" s="109"/>
      <c r="C6" s="109"/>
      <c r="D6" s="109"/>
      <c r="E6" s="110"/>
      <c r="F6" s="9">
        <f>SUM(F4:F5)</f>
        <v>948</v>
      </c>
      <c r="I6" s="9">
        <f>SUM(I4:I5)</f>
        <v>1023.8400000000001</v>
      </c>
      <c r="J6" s="108" t="s">
        <v>12</v>
      </c>
      <c r="K6" s="109"/>
      <c r="L6" s="109"/>
      <c r="M6" s="110"/>
      <c r="N6" s="9">
        <f>SUM(N4:N5)</f>
        <v>248.79999999999998</v>
      </c>
      <c r="Q6" s="9">
        <f>SUM(Q4:Q5)</f>
        <v>268.70400000000001</v>
      </c>
    </row>
  </sheetData>
  <mergeCells count="13">
    <mergeCell ref="J2:Q2"/>
    <mergeCell ref="A6:E6"/>
    <mergeCell ref="J6:M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R6"/>
  <sheetViews>
    <sheetView zoomScale="112" zoomScaleNormal="112" workbookViewId="0">
      <selection activeCell="Q4" sqref="A4:Q6"/>
    </sheetView>
  </sheetViews>
  <sheetFormatPr defaultRowHeight="15" x14ac:dyDescent="0.25"/>
  <cols>
    <col min="1" max="1" width="5.42578125" customWidth="1"/>
    <col min="2" max="2" width="29.85546875" customWidth="1"/>
    <col min="3" max="3" width="5.7109375" customWidth="1"/>
    <col min="4" max="4" width="6.7109375" customWidth="1"/>
    <col min="5" max="5" width="13.140625" customWidth="1"/>
    <col min="6" max="6" width="10.5703125" bestFit="1" customWidth="1"/>
    <col min="7" max="7" width="5.140625" customWidth="1"/>
    <col min="8" max="8" width="11.28515625" customWidth="1"/>
    <col min="9" max="9" width="10.5703125" bestFit="1" customWidth="1"/>
    <col min="10" max="10" width="21.5703125" customWidth="1"/>
    <col min="11" max="11" width="4.85546875" customWidth="1"/>
    <col min="12" max="13" width="9.28515625" bestFit="1" customWidth="1"/>
    <col min="14" max="14" width="10.5703125" bestFit="1" customWidth="1"/>
    <col min="15" max="15" width="6.140625" customWidth="1"/>
    <col min="16" max="16" width="13.42578125" customWidth="1"/>
    <col min="17" max="17" width="10.5703125" bestFit="1" customWidth="1"/>
  </cols>
  <sheetData>
    <row r="1" spans="1:18" x14ac:dyDescent="0.25">
      <c r="A1" s="111" t="s">
        <v>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</row>
    <row r="3" spans="1:18" ht="36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11</v>
      </c>
      <c r="N3" s="5" t="s">
        <v>40</v>
      </c>
      <c r="O3" s="5" t="s">
        <v>5</v>
      </c>
      <c r="P3" s="5" t="s">
        <v>6</v>
      </c>
      <c r="Q3" s="5" t="s">
        <v>39</v>
      </c>
      <c r="R3" s="58" t="s">
        <v>172</v>
      </c>
    </row>
    <row r="4" spans="1:18" ht="157.5" customHeight="1" x14ac:dyDescent="0.25">
      <c r="A4" s="1">
        <v>1</v>
      </c>
      <c r="B4" s="31" t="s">
        <v>47</v>
      </c>
      <c r="C4" s="32" t="s">
        <v>14</v>
      </c>
      <c r="D4" s="68">
        <v>6</v>
      </c>
      <c r="E4" s="64">
        <v>3659.4</v>
      </c>
      <c r="F4" s="25">
        <f>D4*E4</f>
        <v>21956.400000000001</v>
      </c>
      <c r="G4" s="37">
        <v>0.08</v>
      </c>
      <c r="H4" s="38">
        <f>E4*1.08</f>
        <v>3952.1520000000005</v>
      </c>
      <c r="I4" s="25">
        <f>D4*H4</f>
        <v>23712.912000000004</v>
      </c>
      <c r="J4" s="31" t="s">
        <v>47</v>
      </c>
      <c r="K4" s="18" t="s">
        <v>14</v>
      </c>
      <c r="L4" s="65">
        <v>2</v>
      </c>
      <c r="M4" s="64">
        <v>3049.5</v>
      </c>
      <c r="N4" s="25">
        <f>L4*M4</f>
        <v>6099</v>
      </c>
      <c r="O4" s="26">
        <v>0.08</v>
      </c>
      <c r="P4" s="25">
        <f>M4*1.08</f>
        <v>3293.46</v>
      </c>
      <c r="Q4" s="25">
        <f>L4*P4</f>
        <v>6586.92</v>
      </c>
    </row>
    <row r="5" spans="1:18" ht="78.75" customHeight="1" x14ac:dyDescent="0.25">
      <c r="A5" s="1">
        <v>2</v>
      </c>
      <c r="B5" s="61" t="s">
        <v>85</v>
      </c>
      <c r="C5" s="52" t="s">
        <v>13</v>
      </c>
      <c r="D5" s="68">
        <v>10</v>
      </c>
      <c r="E5" s="64">
        <v>139.24</v>
      </c>
      <c r="F5" s="53">
        <f>D5*E5</f>
        <v>1392.4</v>
      </c>
      <c r="G5" s="81">
        <v>0.08</v>
      </c>
      <c r="H5" s="82">
        <f>E5*1.08</f>
        <v>150.37920000000003</v>
      </c>
      <c r="I5" s="53">
        <f>D5*H5</f>
        <v>1503.7920000000004</v>
      </c>
      <c r="J5" s="61" t="s">
        <v>85</v>
      </c>
      <c r="K5" s="55" t="s">
        <v>14</v>
      </c>
      <c r="L5" s="65">
        <v>0</v>
      </c>
      <c r="M5" s="64">
        <v>116.03</v>
      </c>
      <c r="N5" s="53">
        <f>L5*M5</f>
        <v>0</v>
      </c>
      <c r="O5" s="54">
        <v>0.08</v>
      </c>
      <c r="P5" s="53">
        <f>M5*1.08</f>
        <v>125.31240000000001</v>
      </c>
      <c r="Q5" s="53">
        <f>L5*P5</f>
        <v>0</v>
      </c>
      <c r="R5" t="s">
        <v>190</v>
      </c>
    </row>
    <row r="6" spans="1:18" x14ac:dyDescent="0.25">
      <c r="A6" s="114" t="s">
        <v>12</v>
      </c>
      <c r="B6" s="114"/>
      <c r="C6" s="114"/>
      <c r="D6" s="114"/>
      <c r="E6" s="114"/>
      <c r="F6" s="7">
        <f>SUM(F4:F5)</f>
        <v>23348.800000000003</v>
      </c>
      <c r="I6" s="7">
        <f>SUM(I4:I5)</f>
        <v>25216.704000000005</v>
      </c>
      <c r="J6" s="114" t="s">
        <v>12</v>
      </c>
      <c r="K6" s="114"/>
      <c r="L6" s="114"/>
      <c r="M6" s="114"/>
      <c r="N6" s="2">
        <f>SUM(N4:N5)</f>
        <v>6099</v>
      </c>
      <c r="Q6" s="2">
        <f>SUM(Q4:Q5)</f>
        <v>6586.92</v>
      </c>
    </row>
  </sheetData>
  <mergeCells count="13">
    <mergeCell ref="J2:Q2"/>
    <mergeCell ref="A6:E6"/>
    <mergeCell ref="J6:M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M5"/>
  <sheetViews>
    <sheetView workbookViewId="0">
      <selection activeCell="B4" sqref="B4"/>
    </sheetView>
  </sheetViews>
  <sheetFormatPr defaultRowHeight="15" x14ac:dyDescent="0.25"/>
  <cols>
    <col min="1" max="1" width="4.85546875" customWidth="1"/>
    <col min="2" max="2" width="16.140625" customWidth="1"/>
    <col min="3" max="3" width="6.140625" customWidth="1"/>
    <col min="4" max="4" width="6" customWidth="1"/>
    <col min="5" max="5" width="19.42578125" customWidth="1"/>
    <col min="6" max="6" width="10.140625" customWidth="1"/>
    <col min="7" max="7" width="10.28515625" customWidth="1"/>
    <col min="8" max="8" width="10.85546875" customWidth="1"/>
    <col min="10" max="10" width="19.7109375" customWidth="1"/>
    <col min="13" max="13" width="19.140625" customWidth="1"/>
  </cols>
  <sheetData>
    <row r="1" spans="1:13" ht="19.5" customHeight="1" thickBot="1" x14ac:dyDescent="0.3">
      <c r="A1" s="86" t="s">
        <v>213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31.5" customHeight="1" x14ac:dyDescent="0.25">
      <c r="A2" s="138" t="s">
        <v>0</v>
      </c>
      <c r="B2" s="138" t="s">
        <v>16</v>
      </c>
      <c r="C2" s="138" t="s">
        <v>1</v>
      </c>
      <c r="D2" s="138" t="s">
        <v>2</v>
      </c>
      <c r="E2" s="174" t="s">
        <v>220</v>
      </c>
      <c r="F2" s="141" t="s">
        <v>221</v>
      </c>
      <c r="G2" s="174" t="s">
        <v>223</v>
      </c>
      <c r="H2" s="174" t="s">
        <v>224</v>
      </c>
      <c r="I2" s="138" t="s">
        <v>3</v>
      </c>
      <c r="J2" s="138" t="s">
        <v>40</v>
      </c>
      <c r="K2" s="138" t="s">
        <v>5</v>
      </c>
      <c r="L2" s="138" t="s">
        <v>6</v>
      </c>
      <c r="M2" s="138" t="s">
        <v>39</v>
      </c>
    </row>
    <row r="3" spans="1:13" ht="59.25" customHeight="1" x14ac:dyDescent="0.25">
      <c r="A3" s="135"/>
      <c r="B3" s="135"/>
      <c r="C3" s="135"/>
      <c r="D3" s="135"/>
      <c r="E3" s="169"/>
      <c r="F3" s="136" t="s">
        <v>222</v>
      </c>
      <c r="G3" s="169"/>
      <c r="H3" s="169"/>
      <c r="I3" s="135"/>
      <c r="J3" s="135"/>
      <c r="K3" s="135"/>
      <c r="L3" s="135"/>
      <c r="M3" s="135"/>
    </row>
    <row r="4" spans="1:13" ht="63.75" customHeight="1" x14ac:dyDescent="0.25">
      <c r="A4" s="145">
        <v>1</v>
      </c>
      <c r="B4" s="171" t="s">
        <v>37</v>
      </c>
      <c r="C4" s="156" t="s">
        <v>14</v>
      </c>
      <c r="D4" s="156">
        <v>160</v>
      </c>
      <c r="E4" s="32"/>
      <c r="F4" s="32"/>
      <c r="G4" s="32"/>
      <c r="H4" s="32"/>
      <c r="I4" s="25"/>
      <c r="J4" s="25"/>
      <c r="K4" s="26"/>
      <c r="L4" s="25"/>
      <c r="M4" s="25"/>
    </row>
    <row r="5" spans="1:13" x14ac:dyDescent="0.25">
      <c r="A5" s="172" t="s">
        <v>226</v>
      </c>
      <c r="B5" s="172"/>
      <c r="C5" s="172"/>
      <c r="D5" s="172"/>
      <c r="E5" s="172"/>
      <c r="F5" s="172"/>
      <c r="G5" s="172"/>
      <c r="H5" s="172"/>
      <c r="I5" s="172"/>
      <c r="J5" s="173"/>
      <c r="M5" s="173"/>
    </row>
  </sheetData>
  <mergeCells count="13">
    <mergeCell ref="K2:K3"/>
    <mergeCell ref="L2:L3"/>
    <mergeCell ref="M2:M3"/>
    <mergeCell ref="A5:I5"/>
    <mergeCell ref="A2:A3"/>
    <mergeCell ref="B2:B3"/>
    <mergeCell ref="C2:C3"/>
    <mergeCell ref="D2:D3"/>
    <mergeCell ref="I2:I3"/>
    <mergeCell ref="J2:J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R6"/>
  <sheetViews>
    <sheetView workbookViewId="0">
      <selection activeCell="Q4" sqref="A4:Q6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5" width="9.28515625" bestFit="1" customWidth="1"/>
    <col min="6" max="6" width="10.140625" bestFit="1" customWidth="1"/>
    <col min="7" max="8" width="9.28515625" bestFit="1" customWidth="1"/>
    <col min="9" max="9" width="10.140625" bestFit="1" customWidth="1"/>
    <col min="10" max="10" width="19" customWidth="1"/>
    <col min="11" max="11" width="6" customWidth="1"/>
    <col min="12" max="17" width="9.28515625" bestFit="1" customWidth="1"/>
  </cols>
  <sheetData>
    <row r="1" spans="1:18" x14ac:dyDescent="0.25">
      <c r="A1" s="111" t="s">
        <v>60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</row>
    <row r="3" spans="1:18" ht="36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  <c r="R3" s="58" t="s">
        <v>172</v>
      </c>
    </row>
    <row r="4" spans="1:18" ht="69" customHeight="1" x14ac:dyDescent="0.25">
      <c r="A4" s="4">
        <v>1</v>
      </c>
      <c r="B4" s="34" t="s">
        <v>119</v>
      </c>
      <c r="C4" s="43" t="s">
        <v>14</v>
      </c>
      <c r="D4" s="72">
        <v>15</v>
      </c>
      <c r="E4" s="66">
        <v>1638</v>
      </c>
      <c r="F4" s="29">
        <f>D4*E4</f>
        <v>24570</v>
      </c>
      <c r="G4" s="26">
        <v>0.08</v>
      </c>
      <c r="H4" s="25">
        <f>E4*1.08</f>
        <v>1769.0400000000002</v>
      </c>
      <c r="I4" s="25">
        <f>D4*H4</f>
        <v>26535.600000000002</v>
      </c>
      <c r="J4" s="24" t="s">
        <v>191</v>
      </c>
      <c r="K4" s="21" t="s">
        <v>14</v>
      </c>
      <c r="L4" s="67">
        <v>12</v>
      </c>
      <c r="M4" s="66">
        <v>1365.01</v>
      </c>
      <c r="N4" s="29">
        <f>L4*M4</f>
        <v>16380.119999999999</v>
      </c>
      <c r="O4" s="26">
        <v>0.08</v>
      </c>
      <c r="P4" s="25">
        <f>M4*1.08</f>
        <v>1474.2108000000001</v>
      </c>
      <c r="Q4" s="25">
        <f>L4*P4</f>
        <v>17690.529600000002</v>
      </c>
    </row>
    <row r="5" spans="1:18" ht="87" customHeight="1" x14ac:dyDescent="0.25">
      <c r="A5" s="1">
        <v>2</v>
      </c>
      <c r="B5" s="34" t="s">
        <v>168</v>
      </c>
      <c r="C5" s="32" t="s">
        <v>14</v>
      </c>
      <c r="D5" s="68">
        <v>40</v>
      </c>
      <c r="E5" s="64">
        <v>510.02</v>
      </c>
      <c r="F5" s="25">
        <f>D5*E5</f>
        <v>20400.8</v>
      </c>
      <c r="G5" s="37">
        <v>0.08</v>
      </c>
      <c r="H5" s="38">
        <f>E5*1.08</f>
        <v>550.82159999999999</v>
      </c>
      <c r="I5" s="25">
        <f>D5*H5</f>
        <v>22032.864000000001</v>
      </c>
      <c r="J5" s="24" t="s">
        <v>192</v>
      </c>
      <c r="K5" s="18" t="s">
        <v>14</v>
      </c>
      <c r="L5" s="65">
        <v>30</v>
      </c>
      <c r="M5" s="64">
        <v>425.01</v>
      </c>
      <c r="N5" s="25">
        <f>L5*M5</f>
        <v>12750.3</v>
      </c>
      <c r="O5" s="37">
        <v>0.08</v>
      </c>
      <c r="P5" s="38">
        <f>M5*1.08</f>
        <v>459.01080000000002</v>
      </c>
      <c r="Q5" s="25">
        <f>L5*P5</f>
        <v>13770.324000000001</v>
      </c>
    </row>
    <row r="6" spans="1:18" x14ac:dyDescent="0.25">
      <c r="A6" s="114" t="s">
        <v>12</v>
      </c>
      <c r="B6" s="114"/>
      <c r="C6" s="114"/>
      <c r="D6" s="114"/>
      <c r="E6" s="114"/>
      <c r="F6" s="9">
        <f>SUM(F4:F5)</f>
        <v>44970.8</v>
      </c>
      <c r="I6" s="9">
        <f>SUM(I4:I5)</f>
        <v>48568.464000000007</v>
      </c>
      <c r="J6" s="114" t="s">
        <v>12</v>
      </c>
      <c r="K6" s="114"/>
      <c r="L6" s="114"/>
      <c r="M6" s="114"/>
      <c r="N6" s="9">
        <f>SUM(N4:N5)</f>
        <v>29130.42</v>
      </c>
      <c r="Q6" s="9">
        <f>SUM(Q4:Q5)</f>
        <v>31460.853600000002</v>
      </c>
    </row>
  </sheetData>
  <mergeCells count="13">
    <mergeCell ref="J2:Q2"/>
    <mergeCell ref="A6:E6"/>
    <mergeCell ref="J6:M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Q8"/>
  <sheetViews>
    <sheetView workbookViewId="0">
      <selection activeCell="Q4" sqref="A4:Q8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5" width="9.28515625" bestFit="1" customWidth="1"/>
    <col min="6" max="6" width="10.140625" bestFit="1" customWidth="1"/>
    <col min="7" max="7" width="5.5703125" customWidth="1"/>
    <col min="8" max="8" width="9.28515625" bestFit="1" customWidth="1"/>
    <col min="9" max="9" width="10.140625" bestFit="1" customWidth="1"/>
    <col min="10" max="10" width="19" customWidth="1"/>
    <col min="11" max="11" width="6" customWidth="1"/>
    <col min="12" max="13" width="9.28515625" bestFit="1" customWidth="1"/>
    <col min="14" max="14" width="10.140625" bestFit="1" customWidth="1"/>
    <col min="15" max="15" width="6" customWidth="1"/>
    <col min="16" max="16" width="9.28515625" bestFit="1" customWidth="1"/>
    <col min="17" max="17" width="10.140625" bestFit="1" customWidth="1"/>
  </cols>
  <sheetData>
    <row r="1" spans="1:17" x14ac:dyDescent="0.25">
      <c r="A1" s="111" t="s">
        <v>71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</row>
    <row r="3" spans="1:17" ht="36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7" ht="84" customHeight="1" x14ac:dyDescent="0.25">
      <c r="A4" s="1">
        <v>1</v>
      </c>
      <c r="B4" s="35" t="s">
        <v>118</v>
      </c>
      <c r="C4" s="32" t="s">
        <v>14</v>
      </c>
      <c r="D4" s="68">
        <v>800</v>
      </c>
      <c r="E4" s="64">
        <v>23.03</v>
      </c>
      <c r="F4" s="25">
        <f>D4*E4</f>
        <v>18424</v>
      </c>
      <c r="G4" s="39" t="s">
        <v>57</v>
      </c>
      <c r="H4" s="25">
        <f>E4*1.08</f>
        <v>24.872400000000003</v>
      </c>
      <c r="I4" s="25">
        <f>D4*H4</f>
        <v>19897.920000000002</v>
      </c>
      <c r="J4" s="35" t="s">
        <v>193</v>
      </c>
      <c r="K4" s="18" t="s">
        <v>14</v>
      </c>
      <c r="L4" s="65">
        <v>590</v>
      </c>
      <c r="M4" s="64">
        <v>19.190000000000001</v>
      </c>
      <c r="N4" s="25">
        <f>L4*M4</f>
        <v>11322.1</v>
      </c>
      <c r="O4" s="39" t="s">
        <v>57</v>
      </c>
      <c r="P4" s="25">
        <f>M4*1.08</f>
        <v>20.725200000000005</v>
      </c>
      <c r="Q4" s="25">
        <f>L4*P4</f>
        <v>12227.868000000002</v>
      </c>
    </row>
    <row r="5" spans="1:17" ht="94.5" customHeight="1" x14ac:dyDescent="0.25">
      <c r="A5" s="1">
        <v>2</v>
      </c>
      <c r="B5" s="35" t="s">
        <v>195</v>
      </c>
      <c r="C5" s="32" t="s">
        <v>14</v>
      </c>
      <c r="D5" s="68">
        <v>50</v>
      </c>
      <c r="E5" s="64">
        <v>40.299999999999997</v>
      </c>
      <c r="F5" s="25">
        <f>D5*E5</f>
        <v>2014.9999999999998</v>
      </c>
      <c r="G5" s="39" t="s">
        <v>57</v>
      </c>
      <c r="H5" s="25">
        <f>E5*1.08</f>
        <v>43.524000000000001</v>
      </c>
      <c r="I5" s="25">
        <f>D5*H5</f>
        <v>2176.1999999999998</v>
      </c>
      <c r="J5" s="35" t="s">
        <v>194</v>
      </c>
      <c r="K5" s="18" t="s">
        <v>14</v>
      </c>
      <c r="L5" s="65">
        <v>40</v>
      </c>
      <c r="M5" s="64">
        <v>33.58</v>
      </c>
      <c r="N5" s="25">
        <f>L5*M5</f>
        <v>1343.1999999999998</v>
      </c>
      <c r="O5" s="39" t="s">
        <v>57</v>
      </c>
      <c r="P5" s="25">
        <f>M5*1.08</f>
        <v>36.266399999999997</v>
      </c>
      <c r="Q5" s="25">
        <f>L5*P5</f>
        <v>1450.6559999999999</v>
      </c>
    </row>
    <row r="6" spans="1:17" ht="66.75" customHeight="1" x14ac:dyDescent="0.25">
      <c r="A6" s="1">
        <v>3</v>
      </c>
      <c r="B6" s="35" t="s">
        <v>55</v>
      </c>
      <c r="C6" s="32" t="s">
        <v>14</v>
      </c>
      <c r="D6" s="68">
        <v>2600</v>
      </c>
      <c r="E6" s="64">
        <v>19.63</v>
      </c>
      <c r="F6" s="25">
        <f>D6*E6</f>
        <v>51038</v>
      </c>
      <c r="G6" s="39" t="s">
        <v>57</v>
      </c>
      <c r="H6" s="25">
        <f>E6*1.08</f>
        <v>21.200400000000002</v>
      </c>
      <c r="I6" s="25">
        <f>D6*H6</f>
        <v>55121.040000000008</v>
      </c>
      <c r="J6" s="46" t="s">
        <v>55</v>
      </c>
      <c r="K6" s="18" t="s">
        <v>14</v>
      </c>
      <c r="L6" s="65">
        <v>2408</v>
      </c>
      <c r="M6" s="64">
        <v>16.36</v>
      </c>
      <c r="N6" s="25">
        <f>L6*M6</f>
        <v>39394.879999999997</v>
      </c>
      <c r="O6" s="39" t="s">
        <v>57</v>
      </c>
      <c r="P6" s="25">
        <f>M6*1.08</f>
        <v>17.668800000000001</v>
      </c>
      <c r="Q6" s="25">
        <f>L6*P6</f>
        <v>42546.470400000006</v>
      </c>
    </row>
    <row r="7" spans="1:17" ht="53.25" customHeight="1" x14ac:dyDescent="0.25">
      <c r="A7" s="1">
        <v>4</v>
      </c>
      <c r="B7" s="35" t="s">
        <v>56</v>
      </c>
      <c r="C7" s="32" t="s">
        <v>14</v>
      </c>
      <c r="D7" s="68">
        <v>600</v>
      </c>
      <c r="E7" s="64">
        <v>6.54</v>
      </c>
      <c r="F7" s="25">
        <f>D7*E7</f>
        <v>3924</v>
      </c>
      <c r="G7" s="39" t="s">
        <v>57</v>
      </c>
      <c r="H7" s="25">
        <f>E7*1.08</f>
        <v>7.0632000000000001</v>
      </c>
      <c r="I7" s="25">
        <f>D7*H7</f>
        <v>4237.92</v>
      </c>
      <c r="J7" s="35" t="s">
        <v>56</v>
      </c>
      <c r="K7" s="18" t="s">
        <v>14</v>
      </c>
      <c r="L7" s="65">
        <v>456</v>
      </c>
      <c r="M7" s="64">
        <v>5.45</v>
      </c>
      <c r="N7" s="25">
        <f>L7*M7</f>
        <v>2485.2000000000003</v>
      </c>
      <c r="O7" s="39" t="s">
        <v>57</v>
      </c>
      <c r="P7" s="25">
        <f>M7*1.08</f>
        <v>5.886000000000001</v>
      </c>
      <c r="Q7" s="25">
        <f>L7*P7</f>
        <v>2684.0160000000005</v>
      </c>
    </row>
    <row r="8" spans="1:17" x14ac:dyDescent="0.25">
      <c r="A8" s="114" t="s">
        <v>12</v>
      </c>
      <c r="B8" s="114"/>
      <c r="C8" s="114"/>
      <c r="D8" s="114"/>
      <c r="E8" s="114"/>
      <c r="F8" s="14">
        <f>SUM(F4:F7)</f>
        <v>75401</v>
      </c>
      <c r="I8" s="14">
        <f>SUM(I4:I7)</f>
        <v>81433.08</v>
      </c>
      <c r="J8" s="114" t="s">
        <v>12</v>
      </c>
      <c r="K8" s="114"/>
      <c r="L8" s="114"/>
      <c r="M8" s="114"/>
      <c r="N8" s="14">
        <f>SUM(N4:N7)</f>
        <v>54545.37999999999</v>
      </c>
      <c r="Q8" s="14">
        <f>SUM(Q4:Q7)</f>
        <v>58909.010400000014</v>
      </c>
    </row>
  </sheetData>
  <mergeCells count="13">
    <mergeCell ref="J8:M8"/>
    <mergeCell ref="A8:E8"/>
    <mergeCell ref="J2:Q2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P5"/>
  <sheetViews>
    <sheetView workbookViewId="0">
      <selection activeCell="J16" sqref="J16"/>
    </sheetView>
  </sheetViews>
  <sheetFormatPr defaultRowHeight="15" x14ac:dyDescent="0.25"/>
  <cols>
    <col min="1" max="1" width="5.42578125" customWidth="1"/>
    <col min="2" max="2" width="22.7109375" customWidth="1"/>
    <col min="3" max="3" width="5.7109375" customWidth="1"/>
    <col min="4" max="4" width="6.7109375" customWidth="1"/>
    <col min="5" max="5" width="15.42578125" customWidth="1"/>
    <col min="6" max="6" width="12.7109375" customWidth="1"/>
    <col min="7" max="7" width="13.7109375" customWidth="1"/>
    <col min="8" max="8" width="10.42578125" customWidth="1"/>
    <col min="9" max="9" width="8.7109375" customWidth="1"/>
    <col min="10" max="10" width="19.7109375" customWidth="1"/>
    <col min="11" max="11" width="5.7109375" customWidth="1"/>
    <col min="12" max="12" width="10.28515625" customWidth="1"/>
    <col min="13" max="13" width="21.140625" customWidth="1"/>
  </cols>
  <sheetData>
    <row r="1" spans="1:16" x14ac:dyDescent="0.25">
      <c r="A1" s="111" t="s">
        <v>214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6" ht="24.75" customHeight="1" x14ac:dyDescent="0.25">
      <c r="A2" s="135" t="s">
        <v>0</v>
      </c>
      <c r="B2" s="135" t="s">
        <v>16</v>
      </c>
      <c r="C2" s="135" t="s">
        <v>1</v>
      </c>
      <c r="D2" s="135" t="s">
        <v>2</v>
      </c>
      <c r="E2" s="134" t="s">
        <v>220</v>
      </c>
      <c r="F2" s="136" t="s">
        <v>221</v>
      </c>
      <c r="G2" s="134" t="s">
        <v>223</v>
      </c>
      <c r="H2" s="134" t="s">
        <v>224</v>
      </c>
      <c r="I2" s="135" t="s">
        <v>3</v>
      </c>
      <c r="J2" s="135" t="s">
        <v>40</v>
      </c>
      <c r="K2" s="135" t="s">
        <v>5</v>
      </c>
      <c r="L2" s="135" t="s">
        <v>6</v>
      </c>
      <c r="M2" s="135" t="s">
        <v>39</v>
      </c>
    </row>
    <row r="3" spans="1:16" ht="24" x14ac:dyDescent="0.25">
      <c r="A3" s="135"/>
      <c r="B3" s="135"/>
      <c r="C3" s="135"/>
      <c r="D3" s="135"/>
      <c r="E3" s="169"/>
      <c r="F3" s="136" t="s">
        <v>222</v>
      </c>
      <c r="G3" s="169"/>
      <c r="H3" s="169"/>
      <c r="I3" s="135"/>
      <c r="J3" s="135"/>
      <c r="K3" s="135"/>
      <c r="L3" s="135"/>
      <c r="M3" s="135"/>
    </row>
    <row r="4" spans="1:16" ht="90.75" customHeight="1" x14ac:dyDescent="0.25">
      <c r="A4" s="5">
        <v>1</v>
      </c>
      <c r="B4" s="152" t="s">
        <v>165</v>
      </c>
      <c r="C4" s="145" t="s">
        <v>14</v>
      </c>
      <c r="D4" s="145">
        <v>4</v>
      </c>
      <c r="E4" s="18"/>
      <c r="F4" s="18"/>
      <c r="G4" s="18"/>
      <c r="H4" s="18"/>
      <c r="I4" s="25"/>
      <c r="J4" s="25"/>
      <c r="K4" s="26"/>
      <c r="L4" s="25"/>
      <c r="M4" s="25"/>
      <c r="P4" s="89"/>
    </row>
    <row r="5" spans="1:16" x14ac:dyDescent="0.25">
      <c r="A5" s="166" t="s">
        <v>226</v>
      </c>
      <c r="B5" s="166"/>
      <c r="C5" s="166"/>
      <c r="D5" s="166"/>
      <c r="E5" s="166"/>
      <c r="F5" s="166"/>
      <c r="G5" s="166"/>
      <c r="H5" s="166"/>
      <c r="I5" s="166"/>
      <c r="J5" s="175"/>
      <c r="M5" s="175"/>
    </row>
  </sheetData>
  <mergeCells count="14">
    <mergeCell ref="A5:I5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5"/>
  <sheetViews>
    <sheetView workbookViewId="0">
      <selection activeCell="F9" sqref="F9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6.7109375" customWidth="1"/>
    <col min="5" max="5" width="18.42578125" customWidth="1"/>
    <col min="6" max="6" width="12.140625" customWidth="1"/>
    <col min="7" max="7" width="12.42578125" customWidth="1"/>
    <col min="8" max="8" width="11.28515625" customWidth="1"/>
    <col min="9" max="9" width="10.85546875" customWidth="1"/>
    <col min="10" max="10" width="18.7109375" customWidth="1"/>
    <col min="11" max="11" width="6.5703125" customWidth="1"/>
    <col min="12" max="12" width="11.28515625" customWidth="1"/>
    <col min="13" max="13" width="19" customWidth="1"/>
  </cols>
  <sheetData>
    <row r="1" spans="1:13" x14ac:dyDescent="0.25">
      <c r="A1" s="111" t="s">
        <v>215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31.5" customHeight="1" x14ac:dyDescent="0.25">
      <c r="A2" s="135" t="s">
        <v>0</v>
      </c>
      <c r="B2" s="135" t="s">
        <v>16</v>
      </c>
      <c r="C2" s="135" t="s">
        <v>1</v>
      </c>
      <c r="D2" s="135" t="s">
        <v>2</v>
      </c>
      <c r="E2" s="134" t="s">
        <v>220</v>
      </c>
      <c r="F2" s="136" t="s">
        <v>221</v>
      </c>
      <c r="G2" s="134" t="s">
        <v>223</v>
      </c>
      <c r="H2" s="134" t="s">
        <v>224</v>
      </c>
      <c r="I2" s="135" t="s">
        <v>3</v>
      </c>
      <c r="J2" s="135" t="s">
        <v>40</v>
      </c>
      <c r="K2" s="135" t="s">
        <v>5</v>
      </c>
      <c r="L2" s="135" t="s">
        <v>6</v>
      </c>
      <c r="M2" s="135" t="s">
        <v>39</v>
      </c>
    </row>
    <row r="3" spans="1:13" ht="24" x14ac:dyDescent="0.25">
      <c r="A3" s="135"/>
      <c r="B3" s="135"/>
      <c r="C3" s="135"/>
      <c r="D3" s="135"/>
      <c r="E3" s="169"/>
      <c r="F3" s="136" t="s">
        <v>222</v>
      </c>
      <c r="G3" s="169"/>
      <c r="H3" s="169"/>
      <c r="I3" s="135"/>
      <c r="J3" s="135"/>
      <c r="K3" s="135"/>
      <c r="L3" s="135"/>
      <c r="M3" s="135"/>
    </row>
    <row r="4" spans="1:13" ht="45" customHeight="1" x14ac:dyDescent="0.25">
      <c r="A4" s="143">
        <v>1</v>
      </c>
      <c r="B4" s="176" t="s">
        <v>52</v>
      </c>
      <c r="C4" s="156" t="s">
        <v>14</v>
      </c>
      <c r="D4" s="156">
        <v>10</v>
      </c>
      <c r="E4" s="32"/>
      <c r="F4" s="32"/>
      <c r="G4" s="32"/>
      <c r="H4" s="32"/>
      <c r="I4" s="25"/>
      <c r="J4" s="25"/>
      <c r="K4" s="37"/>
      <c r="L4" s="38"/>
      <c r="M4" s="25"/>
    </row>
    <row r="5" spans="1:13" x14ac:dyDescent="0.25">
      <c r="A5" s="166" t="s">
        <v>226</v>
      </c>
      <c r="B5" s="166"/>
      <c r="C5" s="166"/>
      <c r="D5" s="166"/>
      <c r="E5" s="166"/>
      <c r="F5" s="166"/>
      <c r="G5" s="166"/>
      <c r="H5" s="166"/>
      <c r="I5" s="166"/>
      <c r="J5" s="175"/>
      <c r="M5" s="175"/>
    </row>
  </sheetData>
  <mergeCells count="14">
    <mergeCell ref="A5:I5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R5"/>
  <sheetViews>
    <sheetView workbookViewId="0">
      <selection activeCell="O23" sqref="O23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6.7109375" customWidth="1"/>
    <col min="5" max="5" width="8" customWidth="1"/>
    <col min="7" max="7" width="5.140625" customWidth="1"/>
    <col min="8" max="8" width="7.7109375" customWidth="1"/>
    <col min="10" max="10" width="19" customWidth="1"/>
    <col min="11" max="11" width="4.85546875" customWidth="1"/>
    <col min="15" max="15" width="6.140625" customWidth="1"/>
    <col min="16" max="16" width="8.140625" customWidth="1"/>
  </cols>
  <sheetData>
    <row r="1" spans="1:18" x14ac:dyDescent="0.2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  <c r="R2" t="s">
        <v>183</v>
      </c>
    </row>
    <row r="3" spans="1:18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45" customHeight="1" x14ac:dyDescent="0.25">
      <c r="A4" s="1">
        <v>1</v>
      </c>
      <c r="B4" s="35" t="s">
        <v>157</v>
      </c>
      <c r="C4" s="32" t="s">
        <v>14</v>
      </c>
      <c r="D4" s="68">
        <v>1500</v>
      </c>
      <c r="E4" s="64">
        <v>7.56</v>
      </c>
      <c r="F4" s="25">
        <f>D4*E4</f>
        <v>11340</v>
      </c>
      <c r="G4" s="37">
        <v>0.08</v>
      </c>
      <c r="H4" s="38">
        <f>E4*1.08</f>
        <v>8.1647999999999996</v>
      </c>
      <c r="I4" s="25">
        <f>D4*H4</f>
        <v>12247.199999999999</v>
      </c>
      <c r="J4" s="35" t="s">
        <v>69</v>
      </c>
      <c r="K4" s="18" t="s">
        <v>14</v>
      </c>
      <c r="L4" s="65">
        <v>1048</v>
      </c>
      <c r="M4" s="64">
        <v>6.3</v>
      </c>
      <c r="N4" s="25">
        <f>L4*M4</f>
        <v>6602.4</v>
      </c>
      <c r="O4" s="26">
        <v>0.08</v>
      </c>
      <c r="P4" s="25">
        <f>M4*1.08</f>
        <v>6.8040000000000003</v>
      </c>
      <c r="Q4" s="25">
        <f>L4*P4</f>
        <v>7130.5920000000006</v>
      </c>
    </row>
    <row r="5" spans="1:18" x14ac:dyDescent="0.25">
      <c r="A5" s="114" t="s">
        <v>12</v>
      </c>
      <c r="B5" s="114"/>
      <c r="C5" s="114"/>
      <c r="D5" s="114"/>
      <c r="E5" s="114"/>
      <c r="F5" s="7">
        <f>F4</f>
        <v>11340</v>
      </c>
      <c r="I5" s="7">
        <f>I4</f>
        <v>12247.199999999999</v>
      </c>
      <c r="J5" s="114" t="s">
        <v>12</v>
      </c>
      <c r="K5" s="114"/>
      <c r="L5" s="114"/>
      <c r="M5" s="114"/>
      <c r="N5" s="2">
        <f>N4</f>
        <v>6602.4</v>
      </c>
      <c r="Q5" s="2">
        <f>Q4</f>
        <v>7130.5920000000006</v>
      </c>
    </row>
  </sheetData>
  <mergeCells count="13">
    <mergeCell ref="J2:Q2"/>
    <mergeCell ref="A5:E5"/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R5"/>
  <sheetViews>
    <sheetView zoomScaleNormal="100" workbookViewId="0">
      <selection activeCell="Q4" sqref="A4:Q5"/>
    </sheetView>
  </sheetViews>
  <sheetFormatPr defaultRowHeight="15" x14ac:dyDescent="0.25"/>
  <cols>
    <col min="1" max="1" width="5.42578125" customWidth="1"/>
    <col min="2" max="2" width="20.85546875" customWidth="1"/>
    <col min="3" max="3" width="5.7109375" customWidth="1"/>
    <col min="4" max="4" width="6.7109375" customWidth="1"/>
    <col min="5" max="5" width="8" customWidth="1"/>
    <col min="7" max="7" width="5.140625" customWidth="1"/>
    <col min="8" max="8" width="7.7109375" customWidth="1"/>
    <col min="10" max="10" width="19" customWidth="1"/>
    <col min="11" max="11" width="4.85546875" customWidth="1"/>
    <col min="15" max="15" width="6.140625" customWidth="1"/>
    <col min="16" max="16" width="8.140625" customWidth="1"/>
  </cols>
  <sheetData>
    <row r="1" spans="1:18" x14ac:dyDescent="0.2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7</v>
      </c>
      <c r="J2" s="107" t="s">
        <v>8</v>
      </c>
      <c r="K2" s="107"/>
      <c r="L2" s="107"/>
      <c r="M2" s="107"/>
      <c r="N2" s="107"/>
      <c r="O2" s="107"/>
      <c r="P2" s="107"/>
      <c r="Q2" s="107"/>
    </row>
    <row r="3" spans="1:18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  <c r="R3" s="58" t="s">
        <v>175</v>
      </c>
    </row>
    <row r="4" spans="1:18" ht="75" customHeight="1" x14ac:dyDescent="0.25">
      <c r="A4" s="1">
        <v>1</v>
      </c>
      <c r="B4" s="35" t="s">
        <v>61</v>
      </c>
      <c r="C4" s="32" t="s">
        <v>14</v>
      </c>
      <c r="D4" s="68">
        <v>10</v>
      </c>
      <c r="E4" s="64">
        <v>346.47</v>
      </c>
      <c r="F4" s="25">
        <f>D4*E4</f>
        <v>3464.7000000000003</v>
      </c>
      <c r="G4" s="37">
        <v>0.08</v>
      </c>
      <c r="H4" s="38">
        <f>E4*1.08</f>
        <v>374.18760000000003</v>
      </c>
      <c r="I4" s="25">
        <f>D4*H4</f>
        <v>3741.8760000000002</v>
      </c>
      <c r="J4" s="35" t="s">
        <v>117</v>
      </c>
      <c r="K4" s="18" t="s">
        <v>14</v>
      </c>
      <c r="L4" s="65">
        <v>6</v>
      </c>
      <c r="M4" s="64">
        <v>288.72000000000003</v>
      </c>
      <c r="N4" s="25">
        <f>L4*M4</f>
        <v>1732.3200000000002</v>
      </c>
      <c r="O4" s="26">
        <v>0.08</v>
      </c>
      <c r="P4" s="25">
        <f>M4*1.08</f>
        <v>311.81760000000003</v>
      </c>
      <c r="Q4" s="25">
        <f>L4*P4</f>
        <v>1870.9056</v>
      </c>
    </row>
    <row r="5" spans="1:18" x14ac:dyDescent="0.25">
      <c r="A5" s="114" t="s">
        <v>12</v>
      </c>
      <c r="B5" s="114"/>
      <c r="C5" s="114"/>
      <c r="D5" s="114"/>
      <c r="E5" s="114"/>
      <c r="F5" s="9">
        <f>F4</f>
        <v>3464.7000000000003</v>
      </c>
      <c r="I5" s="9">
        <f>I4</f>
        <v>3741.8760000000002</v>
      </c>
      <c r="J5" s="114" t="s">
        <v>12</v>
      </c>
      <c r="K5" s="114"/>
      <c r="L5" s="114"/>
      <c r="M5" s="114"/>
      <c r="N5" s="9">
        <f>N4</f>
        <v>1732.3200000000002</v>
      </c>
      <c r="Q5" s="9">
        <f>Q4</f>
        <v>1870.9056</v>
      </c>
    </row>
  </sheetData>
  <mergeCells count="13">
    <mergeCell ref="J2:Q2"/>
    <mergeCell ref="A5:E5"/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N5"/>
  <sheetViews>
    <sheetView workbookViewId="0">
      <selection activeCell="G17" sqref="G17"/>
    </sheetView>
  </sheetViews>
  <sheetFormatPr defaultRowHeight="15" x14ac:dyDescent="0.25"/>
  <cols>
    <col min="1" max="1" width="5.42578125" customWidth="1"/>
    <col min="2" max="2" width="29.140625" customWidth="1"/>
    <col min="3" max="3" width="5.7109375" customWidth="1"/>
    <col min="4" max="4" width="6.7109375" customWidth="1"/>
    <col min="5" max="5" width="18.28515625" customWidth="1"/>
    <col min="6" max="6" width="11.85546875" customWidth="1"/>
    <col min="7" max="7" width="10.42578125" customWidth="1"/>
    <col min="8" max="8" width="10.7109375" customWidth="1"/>
    <col min="9" max="9" width="10.28515625" customWidth="1"/>
    <col min="10" max="10" width="17.42578125" customWidth="1"/>
    <col min="11" max="11" width="6.85546875" customWidth="1"/>
    <col min="12" max="12" width="10.85546875" customWidth="1"/>
    <col min="13" max="13" width="18.42578125" customWidth="1"/>
  </cols>
  <sheetData>
    <row r="1" spans="1:14" x14ac:dyDescent="0.25">
      <c r="A1" s="111" t="s">
        <v>216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4" ht="24.75" customHeight="1" x14ac:dyDescent="0.25">
      <c r="A2" s="135" t="s">
        <v>0</v>
      </c>
      <c r="B2" s="135" t="s">
        <v>16</v>
      </c>
      <c r="C2" s="135" t="s">
        <v>1</v>
      </c>
      <c r="D2" s="135" t="s">
        <v>2</v>
      </c>
      <c r="E2" s="134" t="s">
        <v>220</v>
      </c>
      <c r="F2" s="136" t="s">
        <v>221</v>
      </c>
      <c r="G2" s="134" t="s">
        <v>223</v>
      </c>
      <c r="H2" s="134" t="s">
        <v>224</v>
      </c>
      <c r="I2" s="135" t="s">
        <v>3</v>
      </c>
      <c r="J2" s="135" t="s">
        <v>40</v>
      </c>
      <c r="K2" s="135" t="s">
        <v>5</v>
      </c>
      <c r="L2" s="135" t="s">
        <v>6</v>
      </c>
      <c r="M2" s="135" t="s">
        <v>39</v>
      </c>
    </row>
    <row r="3" spans="1:14" ht="24" x14ac:dyDescent="0.25">
      <c r="A3" s="135"/>
      <c r="B3" s="135"/>
      <c r="C3" s="135"/>
      <c r="D3" s="135"/>
      <c r="E3" s="169"/>
      <c r="F3" s="136" t="s">
        <v>222</v>
      </c>
      <c r="G3" s="169"/>
      <c r="H3" s="169"/>
      <c r="I3" s="135"/>
      <c r="J3" s="135"/>
      <c r="K3" s="135"/>
      <c r="L3" s="135"/>
      <c r="M3" s="135"/>
      <c r="N3" s="177"/>
    </row>
    <row r="4" spans="1:14" ht="75" customHeight="1" x14ac:dyDescent="0.25">
      <c r="A4" s="143">
        <v>1</v>
      </c>
      <c r="B4" s="178" t="s">
        <v>62</v>
      </c>
      <c r="C4" s="156" t="s">
        <v>14</v>
      </c>
      <c r="D4" s="156">
        <v>5</v>
      </c>
      <c r="E4" s="32"/>
      <c r="F4" s="32"/>
      <c r="G4" s="32"/>
      <c r="H4" s="32"/>
      <c r="I4" s="25"/>
      <c r="J4" s="25"/>
      <c r="K4" s="37"/>
      <c r="L4" s="38"/>
      <c r="M4" s="25"/>
    </row>
    <row r="5" spans="1:14" x14ac:dyDescent="0.25">
      <c r="A5" s="166" t="s">
        <v>226</v>
      </c>
      <c r="B5" s="166"/>
      <c r="C5" s="166"/>
      <c r="D5" s="166"/>
      <c r="E5" s="166"/>
      <c r="F5" s="166"/>
      <c r="G5" s="166"/>
      <c r="H5" s="166"/>
      <c r="I5" s="166"/>
      <c r="J5" s="167"/>
      <c r="M5" s="167"/>
    </row>
  </sheetData>
  <mergeCells count="14">
    <mergeCell ref="A5:I5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5"/>
  <sheetViews>
    <sheetView workbookViewId="0">
      <selection sqref="A1:M1"/>
    </sheetView>
  </sheetViews>
  <sheetFormatPr defaultRowHeight="15" x14ac:dyDescent="0.25"/>
  <cols>
    <col min="1" max="1" width="5.42578125" customWidth="1"/>
    <col min="2" max="2" width="17" customWidth="1"/>
    <col min="3" max="3" width="5.7109375" customWidth="1"/>
    <col min="4" max="4" width="6.7109375" customWidth="1"/>
    <col min="5" max="5" width="20.140625" customWidth="1"/>
    <col min="6" max="6" width="11.5703125" customWidth="1"/>
    <col min="7" max="7" width="12.140625" customWidth="1"/>
    <col min="8" max="8" width="10.42578125" customWidth="1"/>
    <col min="9" max="9" width="11.42578125" customWidth="1"/>
    <col min="10" max="10" width="20.5703125" customWidth="1"/>
    <col min="11" max="11" width="7.85546875" customWidth="1"/>
    <col min="12" max="12" width="11.140625" customWidth="1"/>
    <col min="13" max="13" width="18.42578125" customWidth="1"/>
  </cols>
  <sheetData>
    <row r="1" spans="1:13" x14ac:dyDescent="0.25">
      <c r="A1" s="111" t="s">
        <v>217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24.75" customHeight="1" x14ac:dyDescent="0.25">
      <c r="A2" s="135" t="s">
        <v>0</v>
      </c>
      <c r="B2" s="135" t="s">
        <v>16</v>
      </c>
      <c r="C2" s="135" t="s">
        <v>1</v>
      </c>
      <c r="D2" s="135" t="s">
        <v>2</v>
      </c>
      <c r="E2" s="134" t="s">
        <v>220</v>
      </c>
      <c r="F2" s="136" t="s">
        <v>221</v>
      </c>
      <c r="G2" s="134" t="s">
        <v>223</v>
      </c>
      <c r="H2" s="134" t="s">
        <v>224</v>
      </c>
      <c r="I2" s="135" t="s">
        <v>3</v>
      </c>
      <c r="J2" s="135" t="s">
        <v>40</v>
      </c>
      <c r="K2" s="135" t="s">
        <v>5</v>
      </c>
      <c r="L2" s="135" t="s">
        <v>6</v>
      </c>
      <c r="M2" s="135" t="s">
        <v>39</v>
      </c>
    </row>
    <row r="3" spans="1:13" ht="24" x14ac:dyDescent="0.25">
      <c r="A3" s="135"/>
      <c r="B3" s="135"/>
      <c r="C3" s="135"/>
      <c r="D3" s="135"/>
      <c r="E3" s="169"/>
      <c r="F3" s="136" t="s">
        <v>222</v>
      </c>
      <c r="G3" s="169"/>
      <c r="H3" s="169"/>
      <c r="I3" s="135"/>
      <c r="J3" s="135"/>
      <c r="K3" s="135"/>
      <c r="L3" s="135"/>
      <c r="M3" s="135"/>
    </row>
    <row r="4" spans="1:13" ht="75" customHeight="1" x14ac:dyDescent="0.25">
      <c r="A4" s="143">
        <v>1</v>
      </c>
      <c r="B4" s="178" t="s">
        <v>63</v>
      </c>
      <c r="C4" s="156" t="s">
        <v>13</v>
      </c>
      <c r="D4" s="156">
        <v>5</v>
      </c>
      <c r="E4" s="32"/>
      <c r="F4" s="32"/>
      <c r="G4" s="32"/>
      <c r="H4" s="32"/>
      <c r="I4" s="25"/>
      <c r="J4" s="25"/>
      <c r="K4" s="37"/>
      <c r="L4" s="38"/>
      <c r="M4" s="25"/>
    </row>
    <row r="5" spans="1:13" x14ac:dyDescent="0.25">
      <c r="A5" s="166" t="s">
        <v>226</v>
      </c>
      <c r="B5" s="166"/>
      <c r="C5" s="166"/>
      <c r="D5" s="166"/>
      <c r="E5" s="166"/>
      <c r="F5" s="166"/>
      <c r="G5" s="166"/>
      <c r="H5" s="166"/>
      <c r="I5" s="166"/>
      <c r="J5" s="167"/>
      <c r="M5" s="167"/>
    </row>
  </sheetData>
  <mergeCells count="14">
    <mergeCell ref="A5:I5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Q5"/>
  <sheetViews>
    <sheetView workbookViewId="0">
      <selection activeCell="J22" sqref="J22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31.5703125" customWidth="1"/>
    <col min="11" max="11" width="4.85546875" customWidth="1"/>
    <col min="12" max="12" width="8.140625" customWidth="1"/>
    <col min="14" max="14" width="10.85546875" customWidth="1"/>
    <col min="15" max="15" width="4.85546875" customWidth="1"/>
    <col min="17" max="17" width="12.140625" customWidth="1"/>
  </cols>
  <sheetData>
    <row r="1" spans="1:17" x14ac:dyDescent="0.25">
      <c r="A1" s="98" t="s">
        <v>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</row>
    <row r="3" spans="1:17" ht="48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7" ht="63" customHeight="1" x14ac:dyDescent="0.25">
      <c r="A4" s="18">
        <v>1</v>
      </c>
      <c r="B4" s="24" t="s">
        <v>150</v>
      </c>
      <c r="C4" s="32" t="s">
        <v>14</v>
      </c>
      <c r="D4" s="69">
        <v>16000</v>
      </c>
      <c r="E4" s="64">
        <v>3.45</v>
      </c>
      <c r="F4" s="25">
        <f>D4*E4</f>
        <v>55200</v>
      </c>
      <c r="G4" s="26">
        <v>0.08</v>
      </c>
      <c r="H4" s="25">
        <f>E4*1.08</f>
        <v>3.7260000000000004</v>
      </c>
      <c r="I4" s="25">
        <f>D4*H4</f>
        <v>59616.000000000007</v>
      </c>
      <c r="J4" s="24" t="s">
        <v>36</v>
      </c>
      <c r="K4" s="18" t="s">
        <v>14</v>
      </c>
      <c r="L4" s="65">
        <v>14542</v>
      </c>
      <c r="M4" s="64">
        <v>2.87</v>
      </c>
      <c r="N4" s="25">
        <f>L4*M4</f>
        <v>41735.54</v>
      </c>
      <c r="O4" s="26">
        <v>0.08</v>
      </c>
      <c r="P4" s="25">
        <f>M4*1.08</f>
        <v>3.0996000000000001</v>
      </c>
      <c r="Q4" s="25">
        <f>L4*P4</f>
        <v>45074.383200000004</v>
      </c>
    </row>
    <row r="5" spans="1:17" x14ac:dyDescent="0.25">
      <c r="A5" s="93" t="s">
        <v>12</v>
      </c>
      <c r="B5" s="113"/>
      <c r="C5" s="113"/>
      <c r="D5" s="113"/>
      <c r="E5" s="97"/>
      <c r="F5" s="2">
        <f>SUM(F4:F4)</f>
        <v>55200</v>
      </c>
      <c r="G5" s="98"/>
      <c r="H5" s="100"/>
      <c r="I5" s="2">
        <f>SUM(I4:I4)</f>
        <v>59616.000000000007</v>
      </c>
      <c r="J5" s="93" t="s">
        <v>12</v>
      </c>
      <c r="K5" s="94"/>
      <c r="L5" s="94"/>
      <c r="M5" s="95"/>
      <c r="N5" s="2">
        <f>SUM(N4:N4)</f>
        <v>41735.54</v>
      </c>
      <c r="O5" s="98"/>
      <c r="P5" s="100"/>
      <c r="Q5" s="2">
        <f>SUM(Q4:Q4)</f>
        <v>45074.383200000004</v>
      </c>
    </row>
  </sheetData>
  <mergeCells count="15">
    <mergeCell ref="G5:H5"/>
    <mergeCell ref="J5:M5"/>
    <mergeCell ref="O5:P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5:E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Q8"/>
  <sheetViews>
    <sheetView workbookViewId="0">
      <selection activeCell="Q4" sqref="A4:Q6"/>
    </sheetView>
  </sheetViews>
  <sheetFormatPr defaultRowHeight="15" x14ac:dyDescent="0.25"/>
  <cols>
    <col min="1" max="1" width="5.42578125" customWidth="1"/>
    <col min="2" max="2" width="30.7109375" customWidth="1"/>
    <col min="3" max="3" width="5.7109375" customWidth="1"/>
    <col min="7" max="7" width="5.85546875" customWidth="1"/>
    <col min="10" max="10" width="19" customWidth="1"/>
    <col min="11" max="11" width="6" customWidth="1"/>
  </cols>
  <sheetData>
    <row r="1" spans="1:17" x14ac:dyDescent="0.25">
      <c r="A1" s="111" t="s">
        <v>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</row>
    <row r="3" spans="1:17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7" ht="103.5" customHeight="1" x14ac:dyDescent="0.25">
      <c r="A4" s="4">
        <v>1</v>
      </c>
      <c r="B4" s="24" t="s">
        <v>73</v>
      </c>
      <c r="C4" s="43" t="s">
        <v>72</v>
      </c>
      <c r="D4" s="72">
        <v>300</v>
      </c>
      <c r="E4" s="73">
        <v>10.199999999999999</v>
      </c>
      <c r="F4" s="29">
        <f>D4*E4</f>
        <v>3060</v>
      </c>
      <c r="G4" s="26">
        <v>0.08</v>
      </c>
      <c r="H4" s="25">
        <f>E4*1.08</f>
        <v>11.016</v>
      </c>
      <c r="I4" s="25">
        <f>D4*H4</f>
        <v>3304.8</v>
      </c>
      <c r="J4" s="24" t="s">
        <v>166</v>
      </c>
      <c r="K4" s="21" t="s">
        <v>14</v>
      </c>
      <c r="L4" s="73">
        <v>234</v>
      </c>
      <c r="M4" s="73">
        <v>8.5</v>
      </c>
      <c r="N4" s="29">
        <f>L4*M4</f>
        <v>1989</v>
      </c>
      <c r="O4" s="26">
        <v>0.08</v>
      </c>
      <c r="P4" s="25">
        <f>M4*1.08</f>
        <v>9.18</v>
      </c>
      <c r="Q4" s="25">
        <f>L4*P4</f>
        <v>2148.12</v>
      </c>
    </row>
    <row r="5" spans="1:17" ht="129.75" customHeight="1" x14ac:dyDescent="0.25">
      <c r="A5" s="1">
        <v>2</v>
      </c>
      <c r="B5" s="24" t="s">
        <v>161</v>
      </c>
      <c r="C5" s="32" t="s">
        <v>162</v>
      </c>
      <c r="D5" s="68">
        <v>2</v>
      </c>
      <c r="E5" s="63">
        <v>1167.5999999999999</v>
      </c>
      <c r="F5" s="29">
        <f>D5*E5</f>
        <v>2335.1999999999998</v>
      </c>
      <c r="G5" s="26">
        <v>0.08</v>
      </c>
      <c r="H5" s="25">
        <f>E5*1.08</f>
        <v>1261.008</v>
      </c>
      <c r="I5" s="25">
        <f>D5*H5</f>
        <v>2522.0160000000001</v>
      </c>
      <c r="J5" s="24" t="s">
        <v>167</v>
      </c>
      <c r="K5" s="21" t="s">
        <v>14</v>
      </c>
      <c r="L5" s="63">
        <v>0</v>
      </c>
      <c r="M5" s="63">
        <v>973</v>
      </c>
      <c r="N5" s="29">
        <f>L5*M5</f>
        <v>0</v>
      </c>
      <c r="O5" s="26">
        <v>0.08</v>
      </c>
      <c r="P5" s="25">
        <f>M5*1.08</f>
        <v>1050.8400000000001</v>
      </c>
      <c r="Q5" s="25">
        <f>L5*P5</f>
        <v>0</v>
      </c>
    </row>
    <row r="6" spans="1:17" x14ac:dyDescent="0.25">
      <c r="A6" s="114" t="s">
        <v>12</v>
      </c>
      <c r="B6" s="114"/>
      <c r="C6" s="114"/>
      <c r="D6" s="114"/>
      <c r="E6" s="114"/>
      <c r="F6" s="2">
        <f>SUM(F4:F5)</f>
        <v>5395.2</v>
      </c>
      <c r="I6" s="2">
        <f>SUM(I4:I5)</f>
        <v>5826.8160000000007</v>
      </c>
      <c r="J6" s="114" t="s">
        <v>12</v>
      </c>
      <c r="K6" s="114"/>
      <c r="L6" s="114"/>
      <c r="M6" s="114"/>
      <c r="N6" s="2">
        <f>SUM(N4:N5)</f>
        <v>1989</v>
      </c>
      <c r="Q6" s="2">
        <f>SUM(Q4:Q5)</f>
        <v>2148.12</v>
      </c>
    </row>
    <row r="8" spans="1:17" x14ac:dyDescent="0.25">
      <c r="B8" s="10" t="s">
        <v>74</v>
      </c>
    </row>
  </sheetData>
  <mergeCells count="13">
    <mergeCell ref="J2:Q2"/>
    <mergeCell ref="A6:E6"/>
    <mergeCell ref="J6:M6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R7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30.7109375" customWidth="1"/>
    <col min="3" max="3" width="5.7109375" customWidth="1"/>
    <col min="7" max="7" width="5.85546875" customWidth="1"/>
    <col min="10" max="10" width="19" customWidth="1"/>
    <col min="11" max="11" width="6" customWidth="1"/>
  </cols>
  <sheetData>
    <row r="1" spans="1:18" x14ac:dyDescent="0.25">
      <c r="A1" s="111" t="s">
        <v>152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  <c r="R2" t="s">
        <v>172</v>
      </c>
    </row>
    <row r="3" spans="1:18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77.25" customHeight="1" x14ac:dyDescent="0.25">
      <c r="A4" s="4">
        <v>1</v>
      </c>
      <c r="B4" s="24" t="s">
        <v>197</v>
      </c>
      <c r="C4" s="43" t="s">
        <v>72</v>
      </c>
      <c r="D4" s="72">
        <v>10</v>
      </c>
      <c r="E4" s="73">
        <v>359.41</v>
      </c>
      <c r="F4" s="29">
        <f>D4*E4</f>
        <v>3594.1000000000004</v>
      </c>
      <c r="G4" s="26">
        <v>0.08</v>
      </c>
      <c r="H4" s="25">
        <f>E4*1.08</f>
        <v>388.16280000000006</v>
      </c>
      <c r="I4" s="25">
        <f>D4*H4</f>
        <v>3881.6280000000006</v>
      </c>
      <c r="J4" s="24" t="s">
        <v>155</v>
      </c>
      <c r="K4" s="21" t="s">
        <v>14</v>
      </c>
      <c r="L4" s="73">
        <v>0</v>
      </c>
      <c r="M4" s="73">
        <v>299.51</v>
      </c>
      <c r="N4" s="29">
        <f>L4*M4</f>
        <v>0</v>
      </c>
      <c r="O4" s="26">
        <v>0.08</v>
      </c>
      <c r="P4" s="25">
        <f>M4*1.08</f>
        <v>323.4708</v>
      </c>
      <c r="Q4" s="25">
        <f>L4*P4</f>
        <v>0</v>
      </c>
    </row>
    <row r="5" spans="1:18" x14ac:dyDescent="0.25">
      <c r="A5" s="114" t="s">
        <v>12</v>
      </c>
      <c r="B5" s="114"/>
      <c r="C5" s="114"/>
      <c r="D5" s="114"/>
      <c r="E5" s="114"/>
      <c r="F5" s="2">
        <f>SUM(F4:F4)</f>
        <v>3594.1000000000004</v>
      </c>
      <c r="I5" s="2">
        <f>SUM(I4:I4)</f>
        <v>3881.6280000000006</v>
      </c>
      <c r="J5" s="114" t="s">
        <v>12</v>
      </c>
      <c r="K5" s="114"/>
      <c r="L5" s="114"/>
      <c r="M5" s="114"/>
      <c r="N5" s="2">
        <f>SUM(N4:N4)</f>
        <v>0</v>
      </c>
      <c r="Q5" s="2">
        <f>SUM(Q4:Q4)</f>
        <v>0</v>
      </c>
    </row>
    <row r="7" spans="1:18" x14ac:dyDescent="0.25">
      <c r="B7" s="10" t="s">
        <v>74</v>
      </c>
    </row>
  </sheetData>
  <mergeCells count="13">
    <mergeCell ref="J2:Q2"/>
    <mergeCell ref="A5:E5"/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22.7109375" customWidth="1"/>
    <col min="3" max="3" width="5.7109375" customWidth="1"/>
    <col min="4" max="4" width="6.7109375" customWidth="1"/>
    <col min="5" max="5" width="8" customWidth="1"/>
    <col min="7" max="7" width="5.140625" customWidth="1"/>
    <col min="8" max="8" width="10" customWidth="1"/>
    <col min="10" max="10" width="17.7109375" customWidth="1"/>
    <col min="11" max="11" width="4.85546875" customWidth="1"/>
    <col min="12" max="12" width="6.5703125" customWidth="1"/>
    <col min="15" max="15" width="6.140625" customWidth="1"/>
    <col min="16" max="16" width="8.140625" customWidth="1"/>
  </cols>
  <sheetData>
    <row r="1" spans="1:18" x14ac:dyDescent="0.25">
      <c r="A1" s="111" t="s">
        <v>153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36" customHeight="1" x14ac:dyDescent="0.25">
      <c r="A2" s="131" t="s">
        <v>0</v>
      </c>
      <c r="B2" s="131" t="s">
        <v>16</v>
      </c>
      <c r="C2" s="131" t="s">
        <v>1</v>
      </c>
      <c r="D2" s="131" t="s">
        <v>2</v>
      </c>
      <c r="E2" s="131" t="s">
        <v>3</v>
      </c>
      <c r="F2" s="131" t="s">
        <v>40</v>
      </c>
      <c r="G2" s="131" t="s">
        <v>5</v>
      </c>
      <c r="H2" s="131" t="s">
        <v>6</v>
      </c>
      <c r="I2" s="131" t="s">
        <v>39</v>
      </c>
      <c r="J2" s="130" t="s">
        <v>8</v>
      </c>
      <c r="K2" s="130"/>
      <c r="L2" s="130"/>
      <c r="M2" s="130"/>
      <c r="N2" s="130"/>
      <c r="O2" s="130"/>
      <c r="P2" s="130"/>
      <c r="Q2" s="130"/>
      <c r="R2" t="s">
        <v>172</v>
      </c>
    </row>
    <row r="3" spans="1:18" ht="5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9" t="s">
        <v>9</v>
      </c>
      <c r="K3" s="19" t="s">
        <v>10</v>
      </c>
      <c r="L3" s="19" t="s">
        <v>2</v>
      </c>
      <c r="M3" s="19" t="s">
        <v>3</v>
      </c>
      <c r="N3" s="19" t="s">
        <v>40</v>
      </c>
      <c r="O3" s="19" t="s">
        <v>5</v>
      </c>
      <c r="P3" s="19" t="s">
        <v>6</v>
      </c>
      <c r="Q3" s="19" t="s">
        <v>39</v>
      </c>
    </row>
    <row r="4" spans="1:18" x14ac:dyDescent="0.25">
      <c r="A4" s="114" t="s">
        <v>12</v>
      </c>
      <c r="B4" s="114"/>
      <c r="C4" s="114"/>
      <c r="D4" s="114"/>
      <c r="E4" s="114"/>
      <c r="F4" s="9" t="e">
        <f>#REF!+#REF!</f>
        <v>#REF!</v>
      </c>
      <c r="I4" s="9" t="e">
        <f>SUM(#REF!)</f>
        <v>#REF!</v>
      </c>
      <c r="J4" s="114" t="s">
        <v>12</v>
      </c>
      <c r="K4" s="114"/>
      <c r="L4" s="114"/>
      <c r="M4" s="114"/>
      <c r="N4" s="9" t="e">
        <f>SUM(#REF!)</f>
        <v>#REF!</v>
      </c>
      <c r="Q4" s="9" t="e">
        <f>SUM(#REF!)</f>
        <v>#REF!</v>
      </c>
    </row>
    <row r="5" spans="1:18" x14ac:dyDescent="0.25">
      <c r="I5" s="23"/>
    </row>
  </sheetData>
  <mergeCells count="13">
    <mergeCell ref="J2:Q2"/>
    <mergeCell ref="A4:E4"/>
    <mergeCell ref="J4:M4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17" customWidth="1"/>
    <col min="3" max="3" width="5.7109375" customWidth="1"/>
    <col min="4" max="4" width="6.7109375" customWidth="1"/>
    <col min="5" max="5" width="8" customWidth="1"/>
    <col min="7" max="7" width="5.140625" customWidth="1"/>
    <col min="8" max="8" width="7.7109375" customWidth="1"/>
    <col min="10" max="10" width="17.7109375" customWidth="1"/>
    <col min="11" max="11" width="4.85546875" customWidth="1"/>
    <col min="12" max="12" width="6.5703125" customWidth="1"/>
    <col min="15" max="15" width="6.140625" customWidth="1"/>
    <col min="16" max="16" width="8.140625" customWidth="1"/>
  </cols>
  <sheetData>
    <row r="1" spans="1:18" x14ac:dyDescent="0.25">
      <c r="A1" s="111" t="s">
        <v>154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33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  <c r="R2" t="s">
        <v>174</v>
      </c>
    </row>
    <row r="3" spans="1:18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105.75" customHeight="1" x14ac:dyDescent="0.25">
      <c r="A4" s="1">
        <v>1</v>
      </c>
      <c r="B4" s="24" t="s">
        <v>116</v>
      </c>
      <c r="C4" s="32" t="s">
        <v>14</v>
      </c>
      <c r="D4" s="68">
        <v>200</v>
      </c>
      <c r="E4" s="64">
        <v>39.520000000000003</v>
      </c>
      <c r="F4" s="25">
        <f>D4*E4</f>
        <v>7904.0000000000009</v>
      </c>
      <c r="G4" s="37">
        <v>0.08</v>
      </c>
      <c r="H4" s="38">
        <f>E4*1.08</f>
        <v>42.681600000000003</v>
      </c>
      <c r="I4" s="25">
        <f>D4*H4</f>
        <v>8536.32</v>
      </c>
      <c r="J4" s="24" t="s">
        <v>68</v>
      </c>
      <c r="K4" s="18" t="s">
        <v>14</v>
      </c>
      <c r="L4" s="65">
        <v>90</v>
      </c>
      <c r="M4" s="64">
        <v>32.93</v>
      </c>
      <c r="N4" s="25">
        <f>L4*M4</f>
        <v>2963.7</v>
      </c>
      <c r="O4" s="26">
        <v>0.08</v>
      </c>
      <c r="P4" s="25">
        <f>M4*1.08</f>
        <v>35.564399999999999</v>
      </c>
      <c r="Q4" s="25">
        <f>L4*P4</f>
        <v>3200.7959999999998</v>
      </c>
    </row>
    <row r="5" spans="1:18" x14ac:dyDescent="0.25">
      <c r="A5" s="114" t="s">
        <v>12</v>
      </c>
      <c r="B5" s="114"/>
      <c r="C5" s="114"/>
      <c r="D5" s="114"/>
      <c r="E5" s="114"/>
      <c r="F5" s="9">
        <f>F4</f>
        <v>7904.0000000000009</v>
      </c>
      <c r="I5" s="9">
        <f>I4</f>
        <v>8536.32</v>
      </c>
      <c r="J5" s="114" t="s">
        <v>12</v>
      </c>
      <c r="K5" s="114"/>
      <c r="L5" s="114"/>
      <c r="M5" s="114"/>
      <c r="N5" s="9">
        <f>N4</f>
        <v>2963.7</v>
      </c>
      <c r="Q5" s="9">
        <f>Q4</f>
        <v>3200.7959999999998</v>
      </c>
    </row>
  </sheetData>
  <mergeCells count="13">
    <mergeCell ref="J2:Q2"/>
    <mergeCell ref="A5:E5"/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11"/>
  <sheetViews>
    <sheetView workbookViewId="0">
      <selection activeCell="I19" sqref="I19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9.28515625" bestFit="1" customWidth="1"/>
    <col min="5" max="5" width="22.42578125" customWidth="1"/>
    <col min="6" max="6" width="13.5703125" customWidth="1"/>
    <col min="7" max="7" width="11.140625" customWidth="1"/>
    <col min="8" max="8" width="9.85546875" customWidth="1"/>
    <col min="9" max="9" width="9.28515625" bestFit="1" customWidth="1"/>
    <col min="10" max="10" width="19.5703125" customWidth="1"/>
    <col min="11" max="11" width="6.140625" customWidth="1"/>
    <col min="12" max="12" width="9.28515625" bestFit="1" customWidth="1"/>
    <col min="13" max="13" width="21.7109375" customWidth="1"/>
  </cols>
  <sheetData>
    <row r="1" spans="1:13" x14ac:dyDescent="0.25">
      <c r="A1" s="111" t="s">
        <v>218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24.75" customHeight="1" x14ac:dyDescent="0.25">
      <c r="A2" s="135" t="s">
        <v>0</v>
      </c>
      <c r="B2" s="135" t="s">
        <v>16</v>
      </c>
      <c r="C2" s="135" t="s">
        <v>1</v>
      </c>
      <c r="D2" s="135" t="s">
        <v>2</v>
      </c>
      <c r="E2" s="134" t="s">
        <v>220</v>
      </c>
      <c r="F2" s="136" t="s">
        <v>221</v>
      </c>
      <c r="G2" s="134" t="s">
        <v>228</v>
      </c>
      <c r="H2" s="134" t="s">
        <v>224</v>
      </c>
      <c r="I2" s="135" t="s">
        <v>3</v>
      </c>
      <c r="J2" s="135" t="s">
        <v>40</v>
      </c>
      <c r="K2" s="135" t="s">
        <v>5</v>
      </c>
      <c r="L2" s="135" t="s">
        <v>6</v>
      </c>
      <c r="M2" s="135" t="s">
        <v>39</v>
      </c>
    </row>
    <row r="3" spans="1:13" ht="24" customHeight="1" x14ac:dyDescent="0.25">
      <c r="A3" s="135"/>
      <c r="B3" s="135"/>
      <c r="C3" s="135"/>
      <c r="D3" s="135"/>
      <c r="E3" s="169"/>
      <c r="F3" s="136" t="s">
        <v>222</v>
      </c>
      <c r="G3" s="169"/>
      <c r="H3" s="169"/>
      <c r="I3" s="135"/>
      <c r="J3" s="135"/>
      <c r="K3" s="135"/>
      <c r="L3" s="135"/>
      <c r="M3" s="135"/>
    </row>
    <row r="4" spans="1:13" ht="38.25" customHeight="1" x14ac:dyDescent="0.25">
      <c r="A4" s="143">
        <v>1</v>
      </c>
      <c r="B4" s="159" t="s">
        <v>66</v>
      </c>
      <c r="C4" s="156" t="s">
        <v>14</v>
      </c>
      <c r="D4" s="156">
        <v>2</v>
      </c>
      <c r="E4" s="32"/>
      <c r="F4" s="32"/>
      <c r="G4" s="32"/>
      <c r="H4" s="32"/>
      <c r="I4" s="33"/>
      <c r="J4" s="25"/>
      <c r="K4" s="26"/>
      <c r="L4" s="25"/>
      <c r="M4" s="25"/>
    </row>
    <row r="5" spans="1:13" ht="39" customHeight="1" x14ac:dyDescent="0.25">
      <c r="A5" s="143">
        <v>2</v>
      </c>
      <c r="B5" s="159" t="s">
        <v>113</v>
      </c>
      <c r="C5" s="156" t="s">
        <v>14</v>
      </c>
      <c r="D5" s="156">
        <v>5</v>
      </c>
      <c r="E5" s="32"/>
      <c r="F5" s="32"/>
      <c r="G5" s="32"/>
      <c r="H5" s="32"/>
      <c r="I5" s="33"/>
      <c r="J5" s="25"/>
      <c r="K5" s="26"/>
      <c r="L5" s="25"/>
      <c r="M5" s="25"/>
    </row>
    <row r="6" spans="1:13" ht="51" x14ac:dyDescent="0.25">
      <c r="A6" s="143">
        <v>3</v>
      </c>
      <c r="B6" s="159" t="s">
        <v>114</v>
      </c>
      <c r="C6" s="145" t="s">
        <v>14</v>
      </c>
      <c r="D6" s="145">
        <v>3</v>
      </c>
      <c r="E6" s="18"/>
      <c r="F6" s="18"/>
      <c r="G6" s="18"/>
      <c r="H6" s="18"/>
      <c r="I6" s="25"/>
      <c r="J6" s="25"/>
      <c r="K6" s="26"/>
      <c r="L6" s="25"/>
      <c r="M6" s="25"/>
    </row>
    <row r="7" spans="1:13" ht="51" x14ac:dyDescent="0.25">
      <c r="A7" s="143">
        <v>4</v>
      </c>
      <c r="B7" s="159" t="s">
        <v>227</v>
      </c>
      <c r="C7" s="153" t="s">
        <v>14</v>
      </c>
      <c r="D7" s="153">
        <v>100</v>
      </c>
      <c r="E7" s="21"/>
      <c r="F7" s="21"/>
      <c r="G7" s="21"/>
      <c r="H7" s="21"/>
      <c r="I7" s="29"/>
      <c r="J7" s="25"/>
      <c r="K7" s="26"/>
      <c r="L7" s="25"/>
      <c r="M7" s="25"/>
    </row>
    <row r="8" spans="1:13" ht="25.5" x14ac:dyDescent="0.25">
      <c r="A8" s="143">
        <v>5</v>
      </c>
      <c r="B8" s="182" t="s">
        <v>115</v>
      </c>
      <c r="C8" s="153" t="s">
        <v>14</v>
      </c>
      <c r="D8" s="153">
        <v>10</v>
      </c>
      <c r="E8" s="21"/>
      <c r="F8" s="21"/>
      <c r="G8" s="21"/>
      <c r="H8" s="21"/>
      <c r="I8" s="29"/>
      <c r="J8" s="25"/>
      <c r="K8" s="26"/>
      <c r="L8" s="25"/>
      <c r="M8" s="25"/>
    </row>
    <row r="9" spans="1:13" ht="25.5" x14ac:dyDescent="0.25">
      <c r="A9" s="143">
        <v>6</v>
      </c>
      <c r="B9" s="182" t="s">
        <v>164</v>
      </c>
      <c r="C9" s="153" t="s">
        <v>14</v>
      </c>
      <c r="D9" s="153">
        <v>6</v>
      </c>
      <c r="E9" s="21"/>
      <c r="F9" s="21"/>
      <c r="G9" s="21"/>
      <c r="H9" s="21"/>
      <c r="I9" s="29"/>
      <c r="J9" s="25"/>
      <c r="K9" s="26"/>
      <c r="L9" s="25"/>
      <c r="M9" s="25"/>
    </row>
    <row r="10" spans="1:13" ht="38.25" x14ac:dyDescent="0.25">
      <c r="A10" s="143">
        <v>7</v>
      </c>
      <c r="B10" s="182" t="s">
        <v>67</v>
      </c>
      <c r="C10" s="153" t="s">
        <v>14</v>
      </c>
      <c r="D10" s="153">
        <v>3</v>
      </c>
      <c r="E10" s="21"/>
      <c r="F10" s="21"/>
      <c r="G10" s="21"/>
      <c r="H10" s="21"/>
      <c r="I10" s="29"/>
      <c r="J10" s="25"/>
      <c r="K10" s="26"/>
      <c r="L10" s="25"/>
      <c r="M10" s="25"/>
    </row>
    <row r="11" spans="1:13" s="10" customFormat="1" x14ac:dyDescent="0.25">
      <c r="A11" s="179" t="s">
        <v>226</v>
      </c>
      <c r="B11" s="179"/>
      <c r="C11" s="179"/>
      <c r="D11" s="179"/>
      <c r="E11" s="179"/>
      <c r="F11" s="179"/>
      <c r="G11" s="179"/>
      <c r="H11" s="179"/>
      <c r="I11" s="179"/>
      <c r="J11" s="167"/>
      <c r="K11" s="180"/>
      <c r="L11" s="181"/>
      <c r="M11" s="167"/>
    </row>
  </sheetData>
  <mergeCells count="15">
    <mergeCell ref="G2:G3"/>
    <mergeCell ref="H2:H3"/>
    <mergeCell ref="A11:I11"/>
    <mergeCell ref="K11:L11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C000"/>
    <pageSetUpPr fitToPage="1"/>
  </sheetPr>
  <dimension ref="A1:M8"/>
  <sheetViews>
    <sheetView tabSelected="1" workbookViewId="0">
      <selection activeCell="G20" sqref="G20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5" max="5" width="20.85546875" customWidth="1"/>
    <col min="6" max="6" width="12.140625" customWidth="1"/>
    <col min="7" max="7" width="12.42578125" customWidth="1"/>
    <col min="8" max="8" width="11.28515625" customWidth="1"/>
    <col min="9" max="9" width="10.5703125" customWidth="1"/>
    <col min="10" max="10" width="19" customWidth="1"/>
    <col min="11" max="11" width="7" customWidth="1"/>
    <col min="12" max="12" width="11.7109375" customWidth="1"/>
    <col min="13" max="13" width="20.85546875" customWidth="1"/>
  </cols>
  <sheetData>
    <row r="1" spans="1:13" x14ac:dyDescent="0.25">
      <c r="A1" s="98" t="s">
        <v>219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36.75" customHeight="1" x14ac:dyDescent="0.25">
      <c r="A2" s="134" t="s">
        <v>0</v>
      </c>
      <c r="B2" s="134" t="s">
        <v>16</v>
      </c>
      <c r="C2" s="134" t="s">
        <v>1</v>
      </c>
      <c r="D2" s="134" t="s">
        <v>2</v>
      </c>
      <c r="E2" s="134" t="s">
        <v>220</v>
      </c>
      <c r="F2" s="136" t="s">
        <v>221</v>
      </c>
      <c r="G2" s="134" t="s">
        <v>223</v>
      </c>
      <c r="H2" s="134" t="s">
        <v>224</v>
      </c>
      <c r="I2" s="134" t="s">
        <v>3</v>
      </c>
      <c r="J2" s="134" t="s">
        <v>40</v>
      </c>
      <c r="K2" s="134" t="s">
        <v>5</v>
      </c>
      <c r="L2" s="134" t="s">
        <v>6</v>
      </c>
      <c r="M2" s="134" t="s">
        <v>39</v>
      </c>
    </row>
    <row r="3" spans="1:13" ht="22.5" customHeight="1" x14ac:dyDescent="0.25">
      <c r="A3" s="138"/>
      <c r="B3" s="186"/>
      <c r="C3" s="186"/>
      <c r="D3" s="186"/>
      <c r="E3" s="169"/>
      <c r="F3" s="187" t="s">
        <v>222</v>
      </c>
      <c r="G3" s="169"/>
      <c r="H3" s="169"/>
      <c r="I3" s="186"/>
      <c r="J3" s="186"/>
      <c r="K3" s="186"/>
      <c r="L3" s="186"/>
      <c r="M3" s="186"/>
    </row>
    <row r="4" spans="1:13" ht="30.75" customHeight="1" x14ac:dyDescent="0.25">
      <c r="A4" s="145">
        <v>1</v>
      </c>
      <c r="B4" s="152" t="s">
        <v>120</v>
      </c>
      <c r="C4" s="145" t="s">
        <v>13</v>
      </c>
      <c r="D4" s="146">
        <v>30</v>
      </c>
      <c r="E4" s="90"/>
      <c r="F4" s="90"/>
      <c r="G4" s="90"/>
      <c r="H4" s="90"/>
      <c r="I4" s="25"/>
      <c r="J4" s="25"/>
      <c r="K4" s="26"/>
      <c r="L4" s="25"/>
      <c r="M4" s="25"/>
    </row>
    <row r="5" spans="1:13" ht="43.5" customHeight="1" x14ac:dyDescent="0.25">
      <c r="A5" s="145">
        <v>2</v>
      </c>
      <c r="B5" s="152" t="s">
        <v>121</v>
      </c>
      <c r="C5" s="145" t="s">
        <v>13</v>
      </c>
      <c r="D5" s="146">
        <v>800</v>
      </c>
      <c r="E5" s="90"/>
      <c r="F5" s="90"/>
      <c r="G5" s="90"/>
      <c r="H5" s="90"/>
      <c r="I5" s="25"/>
      <c r="J5" s="25"/>
      <c r="K5" s="26"/>
      <c r="L5" s="25"/>
      <c r="M5" s="25"/>
    </row>
    <row r="6" spans="1:13" ht="45" customHeight="1" x14ac:dyDescent="0.25">
      <c r="A6" s="145">
        <v>3</v>
      </c>
      <c r="B6" s="152" t="s">
        <v>209</v>
      </c>
      <c r="C6" s="145" t="s">
        <v>13</v>
      </c>
      <c r="D6" s="146">
        <v>12</v>
      </c>
      <c r="E6" s="90"/>
      <c r="F6" s="90"/>
      <c r="G6" s="90"/>
      <c r="H6" s="90"/>
      <c r="I6" s="25"/>
      <c r="J6" s="25"/>
      <c r="K6" s="26"/>
      <c r="L6" s="25"/>
      <c r="M6" s="25"/>
    </row>
    <row r="7" spans="1:13" ht="45" customHeight="1" x14ac:dyDescent="0.25">
      <c r="A7" s="145">
        <v>4</v>
      </c>
      <c r="B7" s="152" t="s">
        <v>210</v>
      </c>
      <c r="C7" s="145" t="s">
        <v>13</v>
      </c>
      <c r="D7" s="146">
        <v>12</v>
      </c>
      <c r="E7" s="90"/>
      <c r="F7" s="90"/>
      <c r="G7" s="90"/>
      <c r="H7" s="90"/>
      <c r="I7" s="25"/>
      <c r="J7" s="25"/>
      <c r="K7" s="26"/>
      <c r="L7" s="25"/>
      <c r="M7" s="25"/>
    </row>
    <row r="8" spans="1:13" x14ac:dyDescent="0.25">
      <c r="A8" s="183" t="s">
        <v>226</v>
      </c>
      <c r="B8" s="184"/>
      <c r="C8" s="184"/>
      <c r="D8" s="184"/>
      <c r="E8" s="184"/>
      <c r="F8" s="184"/>
      <c r="G8" s="184"/>
      <c r="H8" s="184"/>
      <c r="I8" s="185"/>
      <c r="J8" s="92"/>
      <c r="K8" s="132"/>
      <c r="L8" s="132"/>
      <c r="M8" s="92"/>
    </row>
  </sheetData>
  <mergeCells count="15">
    <mergeCell ref="G2:G3"/>
    <mergeCell ref="H2:H3"/>
    <mergeCell ref="A8:I8"/>
    <mergeCell ref="K8:L8"/>
    <mergeCell ref="A1:M1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E2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Q9"/>
  <sheetViews>
    <sheetView workbookViewId="0">
      <selection activeCell="M16" sqref="M16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4" max="5" width="9.28515625" bestFit="1" customWidth="1"/>
    <col min="6" max="6" width="11" customWidth="1"/>
    <col min="7" max="7" width="5.140625" customWidth="1"/>
    <col min="8" max="8" width="9.28515625" bestFit="1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3" max="13" width="9.28515625" bestFit="1" customWidth="1"/>
    <col min="14" max="14" width="10.140625" bestFit="1" customWidth="1"/>
    <col min="15" max="15" width="4.85546875" customWidth="1"/>
    <col min="16" max="16" width="9.28515625" bestFit="1" customWidth="1"/>
    <col min="17" max="17" width="12.140625" customWidth="1"/>
  </cols>
  <sheetData>
    <row r="1" spans="1:17" x14ac:dyDescent="0.25">
      <c r="A1" s="98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</row>
    <row r="3" spans="1:17" ht="36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7" ht="51" x14ac:dyDescent="0.25">
      <c r="A4" s="22">
        <v>1</v>
      </c>
      <c r="B4" s="24" t="s">
        <v>134</v>
      </c>
      <c r="C4" s="32" t="s">
        <v>14</v>
      </c>
      <c r="D4" s="78">
        <v>600</v>
      </c>
      <c r="E4" s="77">
        <v>4.28</v>
      </c>
      <c r="F4" s="25">
        <f>D4*E4</f>
        <v>2568</v>
      </c>
      <c r="G4" s="26">
        <v>0.08</v>
      </c>
      <c r="H4" s="25">
        <f>E4*1.08</f>
        <v>4.6224000000000007</v>
      </c>
      <c r="I4" s="25">
        <f>D4*H4</f>
        <v>2773.4400000000005</v>
      </c>
      <c r="J4" s="44" t="s">
        <v>132</v>
      </c>
      <c r="K4" s="6" t="s">
        <v>14</v>
      </c>
      <c r="L4" s="75">
        <v>491</v>
      </c>
      <c r="M4" s="77">
        <v>3.57</v>
      </c>
      <c r="N4" s="25">
        <f>L4*M4</f>
        <v>1752.87</v>
      </c>
      <c r="O4" s="26">
        <v>0.08</v>
      </c>
      <c r="P4" s="25">
        <f>M4*1.08</f>
        <v>3.8555999999999999</v>
      </c>
      <c r="Q4" s="25">
        <f>L4*P4</f>
        <v>1893.0996</v>
      </c>
    </row>
    <row r="5" spans="1:17" ht="51" x14ac:dyDescent="0.25">
      <c r="A5" s="22">
        <v>2</v>
      </c>
      <c r="B5" s="24" t="s">
        <v>135</v>
      </c>
      <c r="C5" s="32" t="s">
        <v>14</v>
      </c>
      <c r="D5" s="78">
        <v>500</v>
      </c>
      <c r="E5" s="77">
        <v>6.05</v>
      </c>
      <c r="F5" s="25">
        <f>D5*E5</f>
        <v>3025</v>
      </c>
      <c r="G5" s="26">
        <v>0.08</v>
      </c>
      <c r="H5" s="25">
        <f>E5*1.08</f>
        <v>6.5339999999999998</v>
      </c>
      <c r="I5" s="25">
        <f>D5*H5</f>
        <v>3267</v>
      </c>
      <c r="J5" s="44" t="s">
        <v>133</v>
      </c>
      <c r="K5" s="6" t="s">
        <v>14</v>
      </c>
      <c r="L5" s="75">
        <v>373</v>
      </c>
      <c r="M5" s="77">
        <v>5.04</v>
      </c>
      <c r="N5" s="25">
        <f>L5*M5</f>
        <v>1879.92</v>
      </c>
      <c r="O5" s="26">
        <v>0.08</v>
      </c>
      <c r="P5" s="25">
        <f>M5*1.08</f>
        <v>5.4432</v>
      </c>
      <c r="Q5" s="25">
        <f>L5*P5</f>
        <v>2030.3136</v>
      </c>
    </row>
    <row r="6" spans="1:17" ht="51" x14ac:dyDescent="0.25">
      <c r="A6" s="22">
        <v>3</v>
      </c>
      <c r="B6" s="24" t="s">
        <v>142</v>
      </c>
      <c r="C6" s="32" t="s">
        <v>14</v>
      </c>
      <c r="D6" s="78">
        <v>500</v>
      </c>
      <c r="E6" s="77">
        <v>7.34</v>
      </c>
      <c r="F6" s="25">
        <f>D6*E6</f>
        <v>3670</v>
      </c>
      <c r="G6" s="26">
        <v>0.08</v>
      </c>
      <c r="H6" s="25">
        <f>E6*1.08</f>
        <v>7.9272</v>
      </c>
      <c r="I6" s="25">
        <f>D6*H6</f>
        <v>3963.6</v>
      </c>
      <c r="J6" s="44" t="s">
        <v>143</v>
      </c>
      <c r="K6" s="6" t="s">
        <v>14</v>
      </c>
      <c r="L6" s="75">
        <v>445</v>
      </c>
      <c r="M6" s="77">
        <v>6.12</v>
      </c>
      <c r="N6" s="25">
        <f>L6*M6</f>
        <v>2723.4</v>
      </c>
      <c r="O6" s="26">
        <v>0.08</v>
      </c>
      <c r="P6" s="25">
        <f>M6*1.08</f>
        <v>6.6096000000000004</v>
      </c>
      <c r="Q6" s="25">
        <f>L6*P6</f>
        <v>2941.2719999999999</v>
      </c>
    </row>
    <row r="7" spans="1:17" ht="51" x14ac:dyDescent="0.25">
      <c r="A7" s="22">
        <v>4</v>
      </c>
      <c r="B7" s="24" t="s">
        <v>89</v>
      </c>
      <c r="C7" s="32" t="s">
        <v>14</v>
      </c>
      <c r="D7" s="69">
        <v>3000</v>
      </c>
      <c r="E7" s="64">
        <v>3.3</v>
      </c>
      <c r="F7" s="25">
        <f>D7*E7</f>
        <v>9900</v>
      </c>
      <c r="G7" s="26">
        <v>0.08</v>
      </c>
      <c r="H7" s="25">
        <f>E7*1.08</f>
        <v>3.5640000000000001</v>
      </c>
      <c r="I7" s="25">
        <f>D7*H7</f>
        <v>10692</v>
      </c>
      <c r="J7" s="35" t="s">
        <v>25</v>
      </c>
      <c r="K7" s="18" t="s">
        <v>14</v>
      </c>
      <c r="L7" s="65">
        <v>2045</v>
      </c>
      <c r="M7" s="64">
        <v>2.75</v>
      </c>
      <c r="N7" s="25">
        <f>L7*M7</f>
        <v>5623.75</v>
      </c>
      <c r="O7" s="26">
        <v>0.08</v>
      </c>
      <c r="P7" s="25">
        <f>M7*1.08</f>
        <v>2.97</v>
      </c>
      <c r="Q7" s="25">
        <f>L7*P7</f>
        <v>6073.6500000000005</v>
      </c>
    </row>
    <row r="8" spans="1:17" ht="48.75" customHeight="1" x14ac:dyDescent="0.25">
      <c r="A8" s="22">
        <v>5</v>
      </c>
      <c r="B8" s="24" t="s">
        <v>88</v>
      </c>
      <c r="C8" s="32" t="s">
        <v>14</v>
      </c>
      <c r="D8" s="69">
        <v>8000</v>
      </c>
      <c r="E8" s="64">
        <v>6.97</v>
      </c>
      <c r="F8" s="25">
        <f>D8*E8</f>
        <v>55760</v>
      </c>
      <c r="G8" s="26">
        <v>0.08</v>
      </c>
      <c r="H8" s="25">
        <f>E8*1.08</f>
        <v>7.5276000000000005</v>
      </c>
      <c r="I8" s="25">
        <f>D8*H8</f>
        <v>60220.800000000003</v>
      </c>
      <c r="J8" s="45" t="s">
        <v>26</v>
      </c>
      <c r="K8" s="18" t="s">
        <v>14</v>
      </c>
      <c r="L8" s="65">
        <v>6841</v>
      </c>
      <c r="M8" s="64">
        <v>5.81</v>
      </c>
      <c r="N8" s="25">
        <f>L8*M8</f>
        <v>39746.21</v>
      </c>
      <c r="O8" s="26">
        <v>0.08</v>
      </c>
      <c r="P8" s="25">
        <f>M8*1.08</f>
        <v>6.2747999999999999</v>
      </c>
      <c r="Q8" s="25">
        <f>L8*P8</f>
        <v>42925.906799999997</v>
      </c>
    </row>
    <row r="9" spans="1:17" x14ac:dyDescent="0.25">
      <c r="A9" s="93" t="s">
        <v>12</v>
      </c>
      <c r="B9" s="113"/>
      <c r="C9" s="113"/>
      <c r="D9" s="113"/>
      <c r="E9" s="97"/>
      <c r="F9" s="2">
        <f>SUM(F4:F8)</f>
        <v>74923</v>
      </c>
      <c r="G9" s="98"/>
      <c r="H9" s="100"/>
      <c r="I9" s="2">
        <f>SUM(I4:I8)</f>
        <v>80916.84</v>
      </c>
      <c r="J9" s="93" t="s">
        <v>12</v>
      </c>
      <c r="K9" s="94"/>
      <c r="L9" s="94"/>
      <c r="M9" s="95"/>
      <c r="N9" s="2">
        <f>SUM(N4:N8)</f>
        <v>51726.15</v>
      </c>
      <c r="O9" s="98"/>
      <c r="P9" s="100"/>
      <c r="Q9" s="2">
        <f>SUM(Q4:Q8)</f>
        <v>55864.241999999998</v>
      </c>
    </row>
  </sheetData>
  <mergeCells count="15">
    <mergeCell ref="G9:H9"/>
    <mergeCell ref="J9:M9"/>
    <mergeCell ref="O9:P9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9:E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4" max="5" width="9.28515625" bestFit="1" customWidth="1"/>
    <col min="6" max="6" width="11" customWidth="1"/>
    <col min="7" max="7" width="5.140625" customWidth="1"/>
    <col min="8" max="8" width="9.28515625" bestFit="1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3" max="13" width="9.28515625" bestFit="1" customWidth="1"/>
    <col min="14" max="14" width="10.140625" bestFit="1" customWidth="1"/>
    <col min="15" max="15" width="4.85546875" customWidth="1"/>
    <col min="16" max="16" width="9.28515625" bestFit="1" customWidth="1"/>
    <col min="17" max="17" width="12.140625" customWidth="1"/>
  </cols>
  <sheetData>
    <row r="1" spans="1:18" x14ac:dyDescent="0.25">
      <c r="A1" s="98" t="s">
        <v>151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8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  <c r="R2" t="s">
        <v>175</v>
      </c>
    </row>
    <row r="3" spans="1:18" ht="36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72" customHeight="1" x14ac:dyDescent="0.25">
      <c r="A4" s="18">
        <v>1</v>
      </c>
      <c r="B4" s="24" t="s">
        <v>87</v>
      </c>
      <c r="C4" s="32" t="s">
        <v>14</v>
      </c>
      <c r="D4" s="69">
        <v>200</v>
      </c>
      <c r="E4" s="64">
        <v>135.12</v>
      </c>
      <c r="F4" s="25">
        <f>D4*E4</f>
        <v>27024</v>
      </c>
      <c r="G4" s="26">
        <v>0.08</v>
      </c>
      <c r="H4" s="25">
        <f>E4*1.08</f>
        <v>145.92960000000002</v>
      </c>
      <c r="I4" s="25">
        <f>D4*H4</f>
        <v>29185.920000000006</v>
      </c>
      <c r="J4" s="24" t="s">
        <v>30</v>
      </c>
      <c r="K4" s="18" t="s">
        <v>14</v>
      </c>
      <c r="L4" s="65">
        <v>81.2</v>
      </c>
      <c r="M4" s="64">
        <v>112.6</v>
      </c>
      <c r="N4" s="25">
        <f>L4*M4</f>
        <v>9143.119999999999</v>
      </c>
      <c r="O4" s="26">
        <v>0.08</v>
      </c>
      <c r="P4" s="25">
        <f>M4*1.08</f>
        <v>121.608</v>
      </c>
      <c r="Q4" s="25">
        <f>L4*P4</f>
        <v>9874.5696000000007</v>
      </c>
    </row>
    <row r="5" spans="1:18" x14ac:dyDescent="0.25">
      <c r="A5" s="93" t="s">
        <v>12</v>
      </c>
      <c r="B5" s="113"/>
      <c r="C5" s="113"/>
      <c r="D5" s="113"/>
      <c r="E5" s="97"/>
      <c r="F5" s="2">
        <f>SUM(F4:F4)</f>
        <v>27024</v>
      </c>
      <c r="G5" s="98"/>
      <c r="H5" s="100"/>
      <c r="I5" s="2">
        <f>SUM(I4:I4)</f>
        <v>29185.920000000006</v>
      </c>
      <c r="J5" s="93" t="s">
        <v>12</v>
      </c>
      <c r="K5" s="94"/>
      <c r="L5" s="94"/>
      <c r="M5" s="95"/>
      <c r="N5" s="2">
        <f>SUM(N4:N4)</f>
        <v>9143.119999999999</v>
      </c>
      <c r="O5" s="98"/>
      <c r="P5" s="100"/>
      <c r="Q5" s="2">
        <f>SUM(Q4:Q4)</f>
        <v>9874.5696000000007</v>
      </c>
    </row>
  </sheetData>
  <mergeCells count="15">
    <mergeCell ref="G5:H5"/>
    <mergeCell ref="J5:M5"/>
    <mergeCell ref="O5:P5"/>
    <mergeCell ref="A5:E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R9"/>
  <sheetViews>
    <sheetView workbookViewId="0">
      <selection activeCell="Q4" sqref="A4:Q9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4" max="5" width="9.28515625" bestFit="1" customWidth="1"/>
    <col min="6" max="6" width="11" customWidth="1"/>
    <col min="7" max="7" width="5.140625" customWidth="1"/>
    <col min="8" max="8" width="9.28515625" bestFit="1" customWidth="1"/>
    <col min="9" max="9" width="11.28515625" customWidth="1"/>
    <col min="10" max="10" width="31.5703125" customWidth="1"/>
    <col min="11" max="11" width="4.85546875" customWidth="1"/>
    <col min="12" max="12" width="5.42578125" customWidth="1"/>
    <col min="13" max="13" width="9.28515625" bestFit="1" customWidth="1"/>
    <col min="14" max="14" width="10.140625" bestFit="1" customWidth="1"/>
    <col min="15" max="15" width="4.85546875" customWidth="1"/>
    <col min="16" max="16" width="9.28515625" bestFit="1" customWidth="1"/>
    <col min="17" max="17" width="12.140625" customWidth="1"/>
  </cols>
  <sheetData>
    <row r="1" spans="1:18" x14ac:dyDescent="0.25">
      <c r="A1" s="98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8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  <c r="R2" t="s">
        <v>177</v>
      </c>
    </row>
    <row r="3" spans="1:18" ht="36" x14ac:dyDescent="0.25">
      <c r="A3" s="102"/>
      <c r="B3" s="103"/>
      <c r="C3" s="102"/>
      <c r="D3" s="102"/>
      <c r="E3" s="102"/>
      <c r="F3" s="102"/>
      <c r="G3" s="102"/>
      <c r="H3" s="102"/>
      <c r="I3" s="10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8" ht="47.25" customHeight="1" x14ac:dyDescent="0.25">
      <c r="A4" s="18">
        <v>1</v>
      </c>
      <c r="B4" s="24" t="s">
        <v>28</v>
      </c>
      <c r="C4" s="32" t="s">
        <v>14</v>
      </c>
      <c r="D4" s="69">
        <v>900</v>
      </c>
      <c r="E4" s="64">
        <v>180</v>
      </c>
      <c r="F4" s="25">
        <f>D4*E4</f>
        <v>162000</v>
      </c>
      <c r="G4" s="26">
        <v>0.08</v>
      </c>
      <c r="H4" s="25">
        <f>E4*1.08</f>
        <v>194.4</v>
      </c>
      <c r="I4" s="25">
        <f>D4*H4</f>
        <v>174960</v>
      </c>
      <c r="J4" s="24" t="s">
        <v>28</v>
      </c>
      <c r="K4" s="18" t="s">
        <v>14</v>
      </c>
      <c r="L4" s="65">
        <v>730</v>
      </c>
      <c r="M4" s="64">
        <v>150</v>
      </c>
      <c r="N4" s="25">
        <f>L4*M4</f>
        <v>109500</v>
      </c>
      <c r="O4" s="26">
        <v>0.08</v>
      </c>
      <c r="P4" s="25">
        <f>M4*1.08</f>
        <v>162</v>
      </c>
      <c r="Q4" s="25">
        <f>L4*P4</f>
        <v>118260</v>
      </c>
    </row>
    <row r="5" spans="1:18" ht="47.25" customHeight="1" x14ac:dyDescent="0.25">
      <c r="A5" s="18">
        <v>3</v>
      </c>
      <c r="B5" s="24" t="s">
        <v>83</v>
      </c>
      <c r="C5" s="32" t="s">
        <v>13</v>
      </c>
      <c r="D5" s="69">
        <v>1200</v>
      </c>
      <c r="E5" s="64">
        <v>18</v>
      </c>
      <c r="F5" s="25">
        <f>D5*E5</f>
        <v>21600</v>
      </c>
      <c r="G5" s="26">
        <v>0.08</v>
      </c>
      <c r="H5" s="25">
        <f>E5*1.08</f>
        <v>19.440000000000001</v>
      </c>
      <c r="I5" s="25">
        <f>D5*H5</f>
        <v>23328</v>
      </c>
      <c r="J5" s="24" t="s">
        <v>178</v>
      </c>
      <c r="K5" s="32" t="s">
        <v>13</v>
      </c>
      <c r="L5" s="65">
        <v>808</v>
      </c>
      <c r="M5" s="64">
        <v>15</v>
      </c>
      <c r="N5" s="25">
        <f>L5*M5</f>
        <v>12120</v>
      </c>
      <c r="O5" s="26">
        <v>0.08</v>
      </c>
      <c r="P5" s="25">
        <f>M5*1.08</f>
        <v>16.200000000000003</v>
      </c>
      <c r="Q5" s="25">
        <f>L5*P5</f>
        <v>13089.600000000002</v>
      </c>
    </row>
    <row r="6" spans="1:18" ht="55.5" customHeight="1" x14ac:dyDescent="0.25">
      <c r="A6" s="18">
        <v>4</v>
      </c>
      <c r="B6" s="24" t="s">
        <v>29</v>
      </c>
      <c r="C6" s="32" t="s">
        <v>13</v>
      </c>
      <c r="D6" s="69">
        <v>3200</v>
      </c>
      <c r="E6" s="64">
        <v>24</v>
      </c>
      <c r="F6" s="25">
        <f>D6*E6</f>
        <v>76800</v>
      </c>
      <c r="G6" s="26">
        <v>0.08</v>
      </c>
      <c r="H6" s="25">
        <f>E6*1.08</f>
        <v>25.92</v>
      </c>
      <c r="I6" s="25">
        <f>D6*H6</f>
        <v>82944</v>
      </c>
      <c r="J6" s="24" t="s">
        <v>179</v>
      </c>
      <c r="K6" s="32" t="s">
        <v>13</v>
      </c>
      <c r="L6" s="65">
        <v>2565</v>
      </c>
      <c r="M6" s="64">
        <v>20</v>
      </c>
      <c r="N6" s="25">
        <f>L6*M6</f>
        <v>51300</v>
      </c>
      <c r="O6" s="26">
        <v>0.08</v>
      </c>
      <c r="P6" s="25">
        <f>M6*1.08</f>
        <v>21.6</v>
      </c>
      <c r="Q6" s="25">
        <f>L6*P6</f>
        <v>55404.000000000007</v>
      </c>
    </row>
    <row r="7" spans="1:18" x14ac:dyDescent="0.25">
      <c r="A7" s="93" t="s">
        <v>12</v>
      </c>
      <c r="B7" s="113"/>
      <c r="C7" s="113"/>
      <c r="D7" s="113"/>
      <c r="E7" s="97"/>
      <c r="F7" s="2">
        <f>SUM(F4:F6)</f>
        <v>260400</v>
      </c>
      <c r="G7" s="98"/>
      <c r="H7" s="100"/>
      <c r="I7" s="2">
        <f>SUM(I4:I6)</f>
        <v>281232</v>
      </c>
      <c r="J7" s="93" t="s">
        <v>12</v>
      </c>
      <c r="K7" s="94"/>
      <c r="L7" s="94"/>
      <c r="M7" s="95"/>
      <c r="N7" s="2">
        <f>SUM(N4:N6)</f>
        <v>172920</v>
      </c>
      <c r="O7" s="98"/>
      <c r="P7" s="100"/>
      <c r="Q7" s="2">
        <f>SUM(Q4:Q6)</f>
        <v>186753.6</v>
      </c>
    </row>
    <row r="9" spans="1:18" x14ac:dyDescent="0.25">
      <c r="B9" s="111" t="s">
        <v>82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</sheetData>
  <mergeCells count="16">
    <mergeCell ref="B9:P9"/>
    <mergeCell ref="G7:H7"/>
    <mergeCell ref="J7:M7"/>
    <mergeCell ref="O7:P7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7:E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R5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4" max="4" width="6.7109375" customWidth="1"/>
    <col min="5" max="5" width="8" customWidth="1"/>
    <col min="6" max="6" width="10.140625" bestFit="1" customWidth="1"/>
    <col min="7" max="7" width="5.140625" customWidth="1"/>
    <col min="8" max="8" width="7.7109375" customWidth="1"/>
    <col min="9" max="9" width="10.140625" bestFit="1" customWidth="1"/>
    <col min="10" max="10" width="19" customWidth="1"/>
    <col min="11" max="11" width="4.85546875" customWidth="1"/>
    <col min="12" max="13" width="9.28515625" bestFit="1" customWidth="1"/>
    <col min="14" max="14" width="10.140625" bestFit="1" customWidth="1"/>
    <col min="15" max="15" width="6.140625" customWidth="1"/>
    <col min="16" max="16" width="8.140625" customWidth="1"/>
    <col min="17" max="17" width="10.140625" bestFit="1" customWidth="1"/>
  </cols>
  <sheetData>
    <row r="1" spans="1:18" x14ac:dyDescent="0.25">
      <c r="A1" s="111" t="s">
        <v>160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24.75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</v>
      </c>
      <c r="G2" s="112" t="s">
        <v>5</v>
      </c>
      <c r="H2" s="112" t="s">
        <v>6</v>
      </c>
      <c r="I2" s="112" t="s">
        <v>7</v>
      </c>
      <c r="J2" s="107" t="s">
        <v>8</v>
      </c>
      <c r="K2" s="107"/>
      <c r="L2" s="107"/>
      <c r="M2" s="107"/>
      <c r="N2" s="107"/>
      <c r="O2" s="107"/>
      <c r="P2" s="107"/>
      <c r="Q2" s="107"/>
    </row>
    <row r="3" spans="1:18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11</v>
      </c>
      <c r="N3" s="5" t="s">
        <v>40</v>
      </c>
      <c r="O3" s="5" t="s">
        <v>5</v>
      </c>
      <c r="P3" s="5" t="s">
        <v>6</v>
      </c>
      <c r="Q3" s="5" t="s">
        <v>39</v>
      </c>
      <c r="R3" s="58" t="s">
        <v>172</v>
      </c>
    </row>
    <row r="4" spans="1:18" ht="75.75" customHeight="1" x14ac:dyDescent="0.25">
      <c r="A4" s="18">
        <v>1</v>
      </c>
      <c r="B4" s="31" t="s">
        <v>19</v>
      </c>
      <c r="C4" s="32" t="s">
        <v>14</v>
      </c>
      <c r="D4" s="68">
        <v>6500</v>
      </c>
      <c r="E4" s="64">
        <v>3.85</v>
      </c>
      <c r="F4" s="25">
        <f>D4*E4</f>
        <v>25025</v>
      </c>
      <c r="G4" s="37">
        <v>0.08</v>
      </c>
      <c r="H4" s="38">
        <f>E4*1.08</f>
        <v>4.1580000000000004</v>
      </c>
      <c r="I4" s="25">
        <f>D4*H4</f>
        <v>27027.000000000004</v>
      </c>
      <c r="J4" s="31" t="s">
        <v>19</v>
      </c>
      <c r="K4" s="18" t="s">
        <v>14</v>
      </c>
      <c r="L4" s="65">
        <v>5478</v>
      </c>
      <c r="M4" s="64">
        <v>3.21</v>
      </c>
      <c r="N4" s="25">
        <f>L4*M4</f>
        <v>17584.38</v>
      </c>
      <c r="O4" s="26">
        <v>0.08</v>
      </c>
      <c r="P4" s="25">
        <f>M4*1.08</f>
        <v>3.4668000000000001</v>
      </c>
      <c r="Q4" s="25">
        <f>L4*P4</f>
        <v>18991.130400000002</v>
      </c>
    </row>
    <row r="5" spans="1:18" x14ac:dyDescent="0.25">
      <c r="A5" s="114" t="s">
        <v>12</v>
      </c>
      <c r="B5" s="114"/>
      <c r="C5" s="114"/>
      <c r="D5" s="114"/>
      <c r="E5" s="114"/>
      <c r="F5" s="7">
        <f>F4</f>
        <v>25025</v>
      </c>
      <c r="I5" s="7">
        <f>I4</f>
        <v>27027.000000000004</v>
      </c>
      <c r="J5" s="114" t="s">
        <v>12</v>
      </c>
      <c r="K5" s="114"/>
      <c r="L5" s="114"/>
      <c r="M5" s="114"/>
      <c r="N5" s="2">
        <f>N4</f>
        <v>17584.38</v>
      </c>
      <c r="Q5" s="2">
        <f>Q4</f>
        <v>18991.130400000002</v>
      </c>
    </row>
  </sheetData>
  <mergeCells count="13">
    <mergeCell ref="J5:M5"/>
    <mergeCell ref="A5:E5"/>
    <mergeCell ref="J2:Q2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Q5"/>
  <sheetViews>
    <sheetView workbookViewId="0">
      <selection activeCell="Q4" sqref="A4:Q5"/>
    </sheetView>
  </sheetViews>
  <sheetFormatPr defaultRowHeight="15" x14ac:dyDescent="0.25"/>
  <cols>
    <col min="1" max="1" width="5.42578125" customWidth="1"/>
    <col min="2" max="2" width="27" customWidth="1"/>
    <col min="3" max="3" width="5.7109375" customWidth="1"/>
    <col min="7" max="7" width="5.5703125" customWidth="1"/>
    <col min="10" max="10" width="19" customWidth="1"/>
    <col min="11" max="11" width="6" customWidth="1"/>
    <col min="15" max="15" width="5" customWidth="1"/>
  </cols>
  <sheetData>
    <row r="1" spans="1:17" x14ac:dyDescent="0.25">
      <c r="A1" s="111" t="s">
        <v>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33" customHeight="1" x14ac:dyDescent="0.25">
      <c r="A2" s="112" t="s">
        <v>0</v>
      </c>
      <c r="B2" s="112" t="s">
        <v>16</v>
      </c>
      <c r="C2" s="112" t="s">
        <v>1</v>
      </c>
      <c r="D2" s="112" t="s">
        <v>2</v>
      </c>
      <c r="E2" s="112" t="s">
        <v>3</v>
      </c>
      <c r="F2" s="112" t="s">
        <v>40</v>
      </c>
      <c r="G2" s="112" t="s">
        <v>5</v>
      </c>
      <c r="H2" s="112" t="s">
        <v>6</v>
      </c>
      <c r="I2" s="112" t="s">
        <v>39</v>
      </c>
      <c r="J2" s="107" t="s">
        <v>8</v>
      </c>
      <c r="K2" s="107"/>
      <c r="L2" s="107"/>
      <c r="M2" s="107"/>
      <c r="N2" s="107"/>
      <c r="O2" s="107"/>
      <c r="P2" s="107"/>
      <c r="Q2" s="107"/>
    </row>
    <row r="3" spans="1:17" ht="48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" t="s">
        <v>9</v>
      </c>
      <c r="K3" s="5" t="s">
        <v>10</v>
      </c>
      <c r="L3" s="5" t="s">
        <v>2</v>
      </c>
      <c r="M3" s="5" t="s">
        <v>3</v>
      </c>
      <c r="N3" s="5" t="s">
        <v>40</v>
      </c>
      <c r="O3" s="5" t="s">
        <v>5</v>
      </c>
      <c r="P3" s="5" t="s">
        <v>6</v>
      </c>
      <c r="Q3" s="5" t="s">
        <v>39</v>
      </c>
    </row>
    <row r="4" spans="1:17" ht="51" x14ac:dyDescent="0.25">
      <c r="A4" s="1">
        <v>1</v>
      </c>
      <c r="B4" s="28" t="s">
        <v>112</v>
      </c>
      <c r="C4" s="32" t="s">
        <v>14</v>
      </c>
      <c r="D4" s="68">
        <v>700</v>
      </c>
      <c r="E4" s="63">
        <v>8.65</v>
      </c>
      <c r="F4" s="33">
        <f>D4*E4</f>
        <v>6055</v>
      </c>
      <c r="G4" s="36">
        <v>0.08</v>
      </c>
      <c r="H4" s="33">
        <f>E4*1.08</f>
        <v>9.3420000000000005</v>
      </c>
      <c r="I4" s="33">
        <f>D4*H4</f>
        <v>6539.4000000000005</v>
      </c>
      <c r="J4" s="28" t="s">
        <v>17</v>
      </c>
      <c r="K4" s="32" t="s">
        <v>14</v>
      </c>
      <c r="L4" s="68">
        <v>623</v>
      </c>
      <c r="M4" s="63">
        <v>7.21</v>
      </c>
      <c r="N4" s="33">
        <f>L4*M4</f>
        <v>4491.83</v>
      </c>
      <c r="O4" s="36">
        <v>0.08</v>
      </c>
      <c r="P4" s="33">
        <f>M4*1.08</f>
        <v>7.7868000000000004</v>
      </c>
      <c r="Q4" s="33">
        <f>L4*P4</f>
        <v>4851.1764000000003</v>
      </c>
    </row>
    <row r="5" spans="1:17" x14ac:dyDescent="0.25">
      <c r="A5" s="114" t="s">
        <v>12</v>
      </c>
      <c r="B5" s="114"/>
      <c r="C5" s="114"/>
      <c r="D5" s="114"/>
      <c r="E5" s="114"/>
      <c r="F5" s="2">
        <f>SUM(F4:F4)</f>
        <v>6055</v>
      </c>
      <c r="I5" s="2">
        <f>SUM(I4:I4)</f>
        <v>6539.4000000000005</v>
      </c>
      <c r="J5" s="114" t="s">
        <v>12</v>
      </c>
      <c r="K5" s="114"/>
      <c r="L5" s="114"/>
      <c r="M5" s="114"/>
      <c r="N5" s="2">
        <f>SUM(N4:N4)</f>
        <v>4491.83</v>
      </c>
      <c r="Q5" s="2">
        <f>SUM(Q4:Q4)</f>
        <v>4851.1764000000003</v>
      </c>
    </row>
  </sheetData>
  <mergeCells count="13">
    <mergeCell ref="J5:M5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  <mergeCell ref="A5: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Q7"/>
  <sheetViews>
    <sheetView workbookViewId="0">
      <selection activeCell="Q4" sqref="A4:Q7"/>
    </sheetView>
  </sheetViews>
  <sheetFormatPr defaultRowHeight="15" x14ac:dyDescent="0.25"/>
  <cols>
    <col min="1" max="1" width="3.5703125" customWidth="1"/>
    <col min="2" max="2" width="27.7109375" customWidth="1"/>
    <col min="3" max="3" width="5.7109375" customWidth="1"/>
    <col min="6" max="6" width="11" customWidth="1"/>
    <col min="7" max="7" width="5.140625" customWidth="1"/>
    <col min="9" max="9" width="11.28515625" customWidth="1"/>
    <col min="10" max="10" width="28.5703125" customWidth="1"/>
    <col min="11" max="11" width="4.85546875" customWidth="1"/>
    <col min="12" max="12" width="5.42578125" customWidth="1"/>
    <col min="14" max="14" width="10.85546875" customWidth="1"/>
    <col min="15" max="15" width="4.85546875" customWidth="1"/>
    <col min="17" max="17" width="12.140625" customWidth="1"/>
  </cols>
  <sheetData>
    <row r="1" spans="1:17" x14ac:dyDescent="0.25">
      <c r="A1" s="98" t="s">
        <v>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36.75" customHeight="1" x14ac:dyDescent="0.25">
      <c r="A2" s="101" t="s">
        <v>0</v>
      </c>
      <c r="B2" s="101" t="s">
        <v>16</v>
      </c>
      <c r="C2" s="101" t="s">
        <v>1</v>
      </c>
      <c r="D2" s="101" t="s">
        <v>2</v>
      </c>
      <c r="E2" s="101" t="s">
        <v>3</v>
      </c>
      <c r="F2" s="101" t="s">
        <v>40</v>
      </c>
      <c r="G2" s="101" t="s">
        <v>5</v>
      </c>
      <c r="H2" s="101" t="s">
        <v>6</v>
      </c>
      <c r="I2" s="101" t="s">
        <v>39</v>
      </c>
      <c r="J2" s="104" t="s">
        <v>8</v>
      </c>
      <c r="K2" s="105"/>
      <c r="L2" s="105"/>
      <c r="M2" s="105"/>
      <c r="N2" s="105"/>
      <c r="O2" s="105"/>
      <c r="P2" s="105"/>
      <c r="Q2" s="106"/>
    </row>
    <row r="3" spans="1:17" ht="48" x14ac:dyDescent="0.25">
      <c r="A3" s="102"/>
      <c r="B3" s="115"/>
      <c r="C3" s="115"/>
      <c r="D3" s="115"/>
      <c r="E3" s="115"/>
      <c r="F3" s="115"/>
      <c r="G3" s="115"/>
      <c r="H3" s="115"/>
      <c r="I3" s="115"/>
      <c r="J3" s="12" t="s">
        <v>9</v>
      </c>
      <c r="K3" s="12" t="s">
        <v>10</v>
      </c>
      <c r="L3" s="12" t="s">
        <v>2</v>
      </c>
      <c r="M3" s="12" t="s">
        <v>3</v>
      </c>
      <c r="N3" s="12" t="s">
        <v>40</v>
      </c>
      <c r="O3" s="12" t="s">
        <v>5</v>
      </c>
      <c r="P3" s="12" t="s">
        <v>6</v>
      </c>
      <c r="Q3" s="12" t="s">
        <v>39</v>
      </c>
    </row>
    <row r="4" spans="1:17" ht="63.75" customHeight="1" x14ac:dyDescent="0.25">
      <c r="A4" s="18">
        <v>1</v>
      </c>
      <c r="B4" s="35" t="s">
        <v>122</v>
      </c>
      <c r="C4" s="32" t="s">
        <v>14</v>
      </c>
      <c r="D4" s="69">
        <v>175</v>
      </c>
      <c r="E4" s="64">
        <v>346.33</v>
      </c>
      <c r="F4" s="25">
        <f>D4*E4</f>
        <v>60607.75</v>
      </c>
      <c r="G4" s="26">
        <v>0.08</v>
      </c>
      <c r="H4" s="25">
        <f>E4*1.08</f>
        <v>374.03640000000001</v>
      </c>
      <c r="I4" s="25">
        <f>D4*H4</f>
        <v>65456.37</v>
      </c>
      <c r="J4" s="35" t="s">
        <v>123</v>
      </c>
      <c r="K4" s="18" t="s">
        <v>14</v>
      </c>
      <c r="L4" s="69">
        <v>254</v>
      </c>
      <c r="M4" s="64">
        <v>315</v>
      </c>
      <c r="N4" s="25">
        <f>L4*M4</f>
        <v>80010</v>
      </c>
      <c r="O4" s="26">
        <v>0.08</v>
      </c>
      <c r="P4" s="25">
        <f>M4*1.08</f>
        <v>340.20000000000005</v>
      </c>
      <c r="Q4" s="25">
        <f>L4*P4</f>
        <v>86410.800000000017</v>
      </c>
    </row>
    <row r="5" spans="1:17" ht="57" customHeight="1" x14ac:dyDescent="0.25">
      <c r="A5" s="18">
        <v>2</v>
      </c>
      <c r="B5" s="35" t="s">
        <v>125</v>
      </c>
      <c r="C5" s="32" t="s">
        <v>14</v>
      </c>
      <c r="D5" s="69">
        <v>2</v>
      </c>
      <c r="E5" s="64">
        <v>185.33</v>
      </c>
      <c r="F5" s="25">
        <f>D5*E5</f>
        <v>370.66</v>
      </c>
      <c r="G5" s="26">
        <v>0.08</v>
      </c>
      <c r="H5" s="25">
        <f>E5*1.08</f>
        <v>200.15640000000002</v>
      </c>
      <c r="I5" s="25">
        <f>D5*H5</f>
        <v>400.31280000000004</v>
      </c>
      <c r="J5" s="35" t="s">
        <v>127</v>
      </c>
      <c r="K5" s="18" t="s">
        <v>14</v>
      </c>
      <c r="L5" s="69">
        <v>2</v>
      </c>
      <c r="M5" s="64">
        <v>154.44</v>
      </c>
      <c r="N5" s="25">
        <f>L5*M5</f>
        <v>308.88</v>
      </c>
      <c r="O5" s="26">
        <v>0.08</v>
      </c>
      <c r="P5" s="25">
        <f>M5*1.08</f>
        <v>166.79520000000002</v>
      </c>
      <c r="Q5" s="25">
        <f>L5*P5</f>
        <v>333.59040000000005</v>
      </c>
    </row>
    <row r="6" spans="1:17" ht="61.5" customHeight="1" x14ac:dyDescent="0.25">
      <c r="A6" s="18">
        <v>3</v>
      </c>
      <c r="B6" s="35" t="s">
        <v>126</v>
      </c>
      <c r="C6" s="32" t="s">
        <v>14</v>
      </c>
      <c r="D6" s="69">
        <v>5</v>
      </c>
      <c r="E6" s="64">
        <v>858</v>
      </c>
      <c r="F6" s="25">
        <f>D6*E6</f>
        <v>4290</v>
      </c>
      <c r="G6" s="26">
        <v>0.08</v>
      </c>
      <c r="H6" s="25">
        <f>E6*1.08</f>
        <v>926.6400000000001</v>
      </c>
      <c r="I6" s="25">
        <f>D6*H6</f>
        <v>4633.2000000000007</v>
      </c>
      <c r="J6" s="35" t="s">
        <v>128</v>
      </c>
      <c r="K6" s="18" t="s">
        <v>14</v>
      </c>
      <c r="L6" s="69">
        <v>2</v>
      </c>
      <c r="M6" s="64">
        <v>715</v>
      </c>
      <c r="N6" s="25">
        <f>L6*M6</f>
        <v>1430</v>
      </c>
      <c r="O6" s="26">
        <v>0.08</v>
      </c>
      <c r="P6" s="25">
        <f>M6*1.08</f>
        <v>772.2</v>
      </c>
      <c r="Q6" s="25">
        <f>L6*P6</f>
        <v>1544.4</v>
      </c>
    </row>
    <row r="7" spans="1:17" x14ac:dyDescent="0.25">
      <c r="A7" s="108" t="s">
        <v>12</v>
      </c>
      <c r="B7" s="99"/>
      <c r="C7" s="99"/>
      <c r="D7" s="99"/>
      <c r="E7" s="100"/>
      <c r="F7" s="13">
        <f>SUM(F4:F6)</f>
        <v>65268.41</v>
      </c>
      <c r="G7" s="96"/>
      <c r="H7" s="97"/>
      <c r="I7" s="13">
        <f>SUM(I4:I6)</f>
        <v>70489.882800000007</v>
      </c>
      <c r="J7" s="93" t="s">
        <v>12</v>
      </c>
      <c r="K7" s="94"/>
      <c r="L7" s="94"/>
      <c r="M7" s="95"/>
      <c r="N7" s="13">
        <f>SUM(N4:N6)</f>
        <v>81748.88</v>
      </c>
      <c r="O7" s="96"/>
      <c r="P7" s="97"/>
      <c r="Q7" s="13">
        <f>SUM(Q4:Q6)</f>
        <v>88288.790400000013</v>
      </c>
    </row>
  </sheetData>
  <mergeCells count="15">
    <mergeCell ref="A7:E7"/>
    <mergeCell ref="G7:H7"/>
    <mergeCell ref="J7:M7"/>
    <mergeCell ref="O7:P7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35</vt:i4>
      </vt:variant>
    </vt:vector>
  </HeadingPairs>
  <TitlesOfParts>
    <vt:vector size="35" baseType="lpstr">
      <vt:lpstr>1</vt:lpstr>
      <vt:lpstr>33</vt:lpstr>
      <vt:lpstr>34</vt:lpstr>
      <vt:lpstr>35</vt:lpstr>
      <vt:lpstr>36</vt:lpstr>
      <vt:lpstr>37</vt:lpstr>
      <vt:lpstr>38</vt:lpstr>
      <vt:lpstr>40</vt:lpstr>
      <vt:lpstr>41</vt:lpstr>
      <vt:lpstr>43</vt:lpstr>
      <vt:lpstr>44</vt:lpstr>
      <vt:lpstr>45</vt:lpstr>
      <vt:lpstr>46</vt:lpstr>
      <vt:lpstr>48</vt:lpstr>
      <vt:lpstr>50</vt:lpstr>
      <vt:lpstr>51</vt:lpstr>
      <vt:lpstr>2</vt:lpstr>
      <vt:lpstr>53</vt:lpstr>
      <vt:lpstr>54</vt:lpstr>
      <vt:lpstr>55</vt:lpstr>
      <vt:lpstr>3</vt:lpstr>
      <vt:lpstr>57</vt:lpstr>
      <vt:lpstr>58</vt:lpstr>
      <vt:lpstr>4</vt:lpstr>
      <vt:lpstr>5</vt:lpstr>
      <vt:lpstr>62</vt:lpstr>
      <vt:lpstr>65</vt:lpstr>
      <vt:lpstr>6</vt:lpstr>
      <vt:lpstr>7</vt:lpstr>
      <vt:lpstr>68</vt:lpstr>
      <vt:lpstr>69</vt:lpstr>
      <vt:lpstr>71</vt:lpstr>
      <vt:lpstr>73</vt:lpstr>
      <vt:lpstr>8ID</vt:lpstr>
      <vt:lpstr>9M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Ewa Filipiak-Kozłowska</cp:lastModifiedBy>
  <cp:lastPrinted>2023-08-09T08:53:03Z</cp:lastPrinted>
  <dcterms:created xsi:type="dcterms:W3CDTF">2018-07-18T10:29:39Z</dcterms:created>
  <dcterms:modified xsi:type="dcterms:W3CDTF">2023-08-09T08:53:06Z</dcterms:modified>
</cp:coreProperties>
</file>